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2002" sheetId="11" r:id="rId11"/>
  </sheets>
  <definedNames>
    <definedName name="_xlnm.Print_Area" localSheetId="6">'Income Stat'!$A:$IV</definedName>
    <definedName name="_xlnm.Print_Area" localSheetId="10">'Notes''2002'!$A$1:$N$398</definedName>
  </definedNames>
  <calcPr fullCalcOnLoad="1"/>
</workbook>
</file>

<file path=xl/sharedStrings.xml><?xml version="1.0" encoding="utf-8"?>
<sst xmlns="http://schemas.openxmlformats.org/spreadsheetml/2006/main" count="396" uniqueCount="259">
  <si>
    <t>CGU applied to strike out the summary judgement. However, it was dismissed by the Court with costs on 22 April 2003 and CGU has filed for appeal on 30 April 2003 and the hearing date has been fixed on 25 September 2003.</t>
  </si>
  <si>
    <t>The Board of directors does not recommend the payment of any dividend for the financial year ended 31 May 2003</t>
  </si>
  <si>
    <t>In line with the above, the Group registered a lower consolidated net loss of RM2.87 million as compared to RM4.12 million recorded in the previous corresponding year. The improvement was mainly due to reduction in interest expense and tax refund of RM1.2 million of which its positive impact has been partially set-off against the provision for doubtful debts and the losses incurred by its paint manufacturing division.</t>
  </si>
  <si>
    <t>The stimulus package announced by the Government augurs well for the recovery of the economy of the country. In view of the prospects of securing some big government projects, the Board of Directors, barring any unforeseen circumstances, expects the Group to achieve a better financial performance for the subsequent year.</t>
  </si>
  <si>
    <t>20.Corporate Proposals - Cont'd</t>
  </si>
  <si>
    <t>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on 17 and 18 March 2004 for hearing .</t>
  </si>
  <si>
    <t>23. Material Litigation - Cont'd</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</si>
  <si>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</si>
  <si>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</si>
  <si>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</si>
  <si>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</si>
  <si>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</si>
  <si>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</si>
  <si>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</si>
  <si>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</si>
  <si>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</si>
  <si>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</si>
  <si>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</si>
  <si>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</si>
  <si>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</si>
  <si>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</si>
  <si>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</si>
  <si>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</si>
  <si>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</si>
  <si>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</si>
  <si>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</si>
  <si>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</si>
  <si>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</si>
  <si>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</si>
  <si>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</si>
  <si>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</si>
  <si>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</si>
  <si>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NOTES</t>
  </si>
  <si>
    <t>- Current</t>
  </si>
  <si>
    <t>The details of the Group borrowings are as follows: -</t>
  </si>
  <si>
    <t xml:space="preserve">  and construction works               </t>
  </si>
  <si>
    <t>Cash and bank balances</t>
  </si>
  <si>
    <t>AUDITED</t>
  </si>
  <si>
    <t>UNAUDITED</t>
  </si>
  <si>
    <t>Revenue</t>
  </si>
  <si>
    <t>Trade and other receivables</t>
  </si>
  <si>
    <t>Trade and other payables</t>
  </si>
  <si>
    <t>Net tangible assets per share (RM)</t>
  </si>
  <si>
    <t>Processing, and supply of rock products</t>
  </si>
  <si>
    <t xml:space="preserve">      RM'000</t>
  </si>
  <si>
    <t xml:space="preserve">       Quarter</t>
  </si>
  <si>
    <t xml:space="preserve">       Current</t>
  </si>
  <si>
    <t>31/05/2002</t>
  </si>
  <si>
    <t>LAST YEAR</t>
  </si>
  <si>
    <t>REPORT</t>
  </si>
  <si>
    <t xml:space="preserve">      Year-to-date</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</si>
  <si>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</si>
  <si>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</si>
  <si>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</si>
  <si>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</si>
  <si>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</si>
  <si>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</si>
  <si>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</si>
  <si>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</si>
  <si>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</si>
  <si>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</si>
  <si>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</si>
  <si>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</si>
  <si>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</si>
  <si>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</si>
  <si>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</si>
  <si>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</si>
  <si>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Share of results of joint venture</t>
  </si>
  <si>
    <t>CONDENSED CONSOLIDATED BALANCE SHEET</t>
  </si>
  <si>
    <t>Inventories</t>
  </si>
  <si>
    <t>Borrowings</t>
  </si>
  <si>
    <t>Development properties</t>
  </si>
  <si>
    <t>Amount due from customers on contracts</t>
  </si>
  <si>
    <t>Long Term Liabilities: -</t>
  </si>
  <si>
    <t>Net profit before tax</t>
  </si>
  <si>
    <t>Adjustment for non-cash flow:-</t>
  </si>
  <si>
    <t>Non-cash items</t>
  </si>
  <si>
    <t>Non-operating items</t>
  </si>
  <si>
    <t>Operating profit/(loss) before changes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</si>
  <si>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</si>
  <si>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</si>
  <si>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</si>
  <si>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</si>
  <si>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</si>
  <si>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</si>
  <si>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</si>
  <si>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Equity investments</t>
  </si>
  <si>
    <t>Other investments</t>
  </si>
  <si>
    <t>Bank borrowings</t>
  </si>
  <si>
    <t>Interest paid</t>
  </si>
  <si>
    <t xml:space="preserve">Payment to hire purchase creditors </t>
  </si>
  <si>
    <t>Net cash flows (used in) /from investing activities</t>
  </si>
  <si>
    <t>CONDENSED CONSOLIDATED CASH FLOW STATEMENTS</t>
  </si>
  <si>
    <t>NET CHANGES IN CASH AND CASH EQUIVALENTS</t>
  </si>
  <si>
    <t>CASH AND CASH EQUIVALENTS AT BEGINNING OF YEAR</t>
  </si>
  <si>
    <t>CASH AND CASH EQUIVALENTS AT END OF YEAR</t>
  </si>
  <si>
    <t>The Condensed Consolidated Cash Flow Statement should be read in conjunction with the</t>
  </si>
  <si>
    <t>Annual Financial Report for the year ended 31 May 2002</t>
  </si>
  <si>
    <t>The Condensed Consolidated Balance Sheet should be read in conjunction with the</t>
  </si>
  <si>
    <t>The Condensed Consolidated Income Statement should be read in conjunction with the</t>
  </si>
  <si>
    <t>CURRENT ASSETS</t>
  </si>
  <si>
    <t>PROPERTY, PLANT AND EQUIPMENT</t>
  </si>
  <si>
    <t>LONG TERM INVESTMENT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</si>
  <si>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</si>
  <si>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</si>
  <si>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</si>
  <si>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</si>
  <si>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</si>
  <si>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</si>
  <si>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</si>
  <si>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</si>
  <si>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</si>
  <si>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</si>
  <si>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</si>
  <si>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The Condensed Consolidated Statement of Changes in Equity should be read in conjunction with the</t>
  </si>
  <si>
    <t>17. Taxation</t>
  </si>
  <si>
    <t>21. Group Borrowings</t>
  </si>
  <si>
    <t>As proposed</t>
  </si>
  <si>
    <t>Actual</t>
  </si>
  <si>
    <t>Total proceeds raised</t>
  </si>
  <si>
    <t>Utilisation:-</t>
  </si>
  <si>
    <t>Short term borrowings</t>
  </si>
  <si>
    <t>Secured</t>
  </si>
  <si>
    <t>Unsecured</t>
  </si>
  <si>
    <t>Long term borrowings</t>
  </si>
  <si>
    <t>Deposit with licensed financial institutions</t>
  </si>
  <si>
    <t xml:space="preserve">     i)  At cost</t>
  </si>
  <si>
    <t xml:space="preserve">     ii) At carrying value</t>
  </si>
  <si>
    <t xml:space="preserve">     iii) At market value</t>
  </si>
  <si>
    <t>Tax paid</t>
  </si>
  <si>
    <t>Proceeds from right issue</t>
  </si>
  <si>
    <t>Irredeemable Convertible Unsecured Loan Stocks</t>
  </si>
  <si>
    <t>6. Issuance and Repayments of Debt and Equity Securities</t>
  </si>
  <si>
    <t>7. Dividend Paid</t>
  </si>
  <si>
    <t xml:space="preserve">  and manufacturing and trading of ready mixed concrete</t>
  </si>
  <si>
    <t xml:space="preserve">Property investment and development                           </t>
  </si>
  <si>
    <t>9. Valuations of Property, Plant and Equipment</t>
  </si>
  <si>
    <t>The valuations of property, plant and equipment have been brought forward without any amendments from the previous annual financial statements.</t>
  </si>
  <si>
    <t xml:space="preserve">10. Events Subsequent to the Balance Sheet Date </t>
  </si>
  <si>
    <t>11. Changes in Composition of the Group</t>
  </si>
  <si>
    <t>12. Contingent Liabilities</t>
  </si>
  <si>
    <t xml:space="preserve">13. Review of Performance </t>
  </si>
  <si>
    <t>14. Comparison With Preceding Quarter's Results</t>
  </si>
  <si>
    <t xml:space="preserve">15. Prospects </t>
  </si>
  <si>
    <t>16. Variance of Actual Profit from Forecast Profit and Shortfall in Profit Guarantee</t>
  </si>
  <si>
    <t>Not applicable.</t>
  </si>
  <si>
    <t xml:space="preserve">1. Accounting Policies </t>
  </si>
  <si>
    <t>2. Audit Qualification</t>
  </si>
  <si>
    <t xml:space="preserve">There were no qualifications on audit report of the preceding annual financial statements    </t>
  </si>
  <si>
    <t>There were no seasonality and cyclicality factors on the operations of the Group.</t>
  </si>
  <si>
    <t>4. Exceptional Items</t>
  </si>
  <si>
    <t>5. Changes in Estimates</t>
  </si>
  <si>
    <t>18. Sales of Unquoted Investments/Properties</t>
  </si>
  <si>
    <t>19. Quoted Securities</t>
  </si>
  <si>
    <t>a) There were no purchases and disposals of quoted securities during the period under review.</t>
  </si>
  <si>
    <t>22. Off  Balance Sheet Financial Instruments</t>
  </si>
  <si>
    <t>23. Material Litigation</t>
  </si>
  <si>
    <t>The details of material litigations which are still pending as at the date of this announcement are as follows:-</t>
  </si>
  <si>
    <t>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t>
  </si>
  <si>
    <t>On 16 July 2002, Pembinaan Era Dinamik Sdn Bhd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</si>
  <si>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</si>
  <si>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CGU has filed its Memorandum of Appearance on 25 November 2002 while SPK has requested for additional time until 5 December 2002 to enter appearance.</t>
  </si>
  <si>
    <t>24. Dividend</t>
  </si>
  <si>
    <t>i. Basic earnings per share</t>
  </si>
  <si>
    <t>25. Earnings Per Share</t>
  </si>
  <si>
    <t>Net profit attributable to</t>
  </si>
  <si>
    <t>shareholders</t>
  </si>
  <si>
    <t>Number of ordinary shares at</t>
  </si>
  <si>
    <t xml:space="preserve">   beginning of period</t>
  </si>
  <si>
    <t>Effect of right issue</t>
  </si>
  <si>
    <t>Weighted average number of</t>
  </si>
  <si>
    <t xml:space="preserve">   ordinary shares</t>
  </si>
  <si>
    <t>Basic earning per share (sen)</t>
  </si>
  <si>
    <t>ii. Diluted earnings per share</t>
  </si>
  <si>
    <t>Adjusted profit for 3% ICULS</t>
  </si>
  <si>
    <t>ordinary shares as per basic EPS</t>
  </si>
  <si>
    <t>Effect of ICULS</t>
  </si>
  <si>
    <t xml:space="preserve">   ordinary shares (diluted)</t>
  </si>
  <si>
    <t>Diluted earning per share (sen)</t>
  </si>
  <si>
    <t>The basic earnings per share has been calculated by dividing the Group's net profit for the quarter/ year to-date by the weighted average number of ordinary shares in issue during the quarter/year to-date:-</t>
  </si>
  <si>
    <t>Effect of conversion of ICULS</t>
  </si>
  <si>
    <t>25. Earnings Per Share - Cont'd</t>
  </si>
  <si>
    <t>Others</t>
  </si>
  <si>
    <t xml:space="preserve">ii. issued RM14,502,000 nominal value of 5 years, 3% Irredeemable Convertible Unsecured Loan Stocks ("ICULS") at 100% of the nominal value in the Company. </t>
  </si>
  <si>
    <t>The interim financial statement has been prepared in accordance with MASB 26 "Interim Financial Reporting" and should be read in conjunction with the audited financial statements of the Group for the financial year ended 31 May 2002.</t>
  </si>
  <si>
    <t>3% Irredeemable Convertible Unsecured Loan Stocks</t>
  </si>
  <si>
    <t>CORRESPOND</t>
  </si>
  <si>
    <t>3. Seasonality or cyclicality of interim operations</t>
  </si>
  <si>
    <t>There were no exceptional items during the period under review.</t>
  </si>
  <si>
    <t>CUMULATIVE</t>
  </si>
  <si>
    <t>There was no payment of dividend since the end of the previous financial year.</t>
  </si>
  <si>
    <t>Taxation comprises:-</t>
  </si>
  <si>
    <t>The diluted earnings per share has been calculated by dividing the Group's net profit for the quarter/ year to-date by the weighted average number of ordinary shares that would have been in issue upon full conversion of the Irredeemable Convertible Unsecured Loan Stocks ("ICULS") 2002/2007, adjusted for the number of such shares that would have been issued at fair value, calculated as follows:-</t>
  </si>
  <si>
    <t>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(formerly known as "Gd Insurance Bhd") ("CGU") and SPK Insurance Brokers Sdn Bhd ("SPK") for the refund of premium previously paid which was supposed to cover a portion of the total estimated contract value which was not executed.</t>
  </si>
  <si>
    <t>UNAUDITED 4TH QUARTER REPORT  ON CONSOLIDATED RESULTS</t>
  </si>
  <si>
    <t>FOR THE FINANCIAL QUARTER ENDED 31 MAY 2003</t>
  </si>
  <si>
    <t>31/05/2003</t>
  </si>
  <si>
    <t>31 May 2003</t>
  </si>
  <si>
    <t>Unsecured  corporate  guarantees given by the Company to trade suppliers and various financial institutions for bank and hire purchase facilities granted to subsidiary companies amounted to RM99.28 million.</t>
  </si>
  <si>
    <t>b) Investment in quoted securities as at 31 May 2003:-</t>
  </si>
  <si>
    <t>31/5/2003</t>
  </si>
  <si>
    <t>31/5/2002</t>
  </si>
  <si>
    <t>On 18 October 2002, the Court had allowed PED's application to intervene. On 22 January 2003, the Senior Assistant Registrar had dismissed GESB's application for Summary Judgement due to triable issues which ought to be determined. GESB has since lodged an appeal on 28 January 2003. Although the said appeal was scheduled to be heard on 8 March 2003, the court gave directions to file written submission and thereafter fixed the matter for hearing on 29 May 2003 and subsequently adjourned to 20 August 2003.</t>
  </si>
  <si>
    <t>There were no financial instruments with off balance sheet risk as at the date of this report.</t>
  </si>
  <si>
    <t>Short term Investments</t>
  </si>
  <si>
    <t>b. Working capital</t>
  </si>
  <si>
    <t>c. Expenses related to the right issue exercise</t>
  </si>
  <si>
    <t>N/A</t>
  </si>
  <si>
    <t>The Group recorded a profit on sale of properties of RM38,189 during the current quarter and a loss of RM27,946 for the financial year to-date.</t>
  </si>
  <si>
    <t>c) Gadang  and  Aseambankers  had  on  27 January 2003 entered  into  a  conditional Settlement Agreement    for the proposed settlement of the Novated Facilities and Gadang's revolving credit facility with Aseambankers of RM2,000,000 via an issuance of 3,000,000 of RM1.00 nominal value of ICULS at 100% of the nominal value with a coupon rate of 2.0% per annum.</t>
  </si>
  <si>
    <t xml:space="preserve">CURRENT </t>
  </si>
  <si>
    <t>CASH FLOWS FROM FINANCING ACTIVITIES</t>
  </si>
  <si>
    <t>Net cash flows (used in) /from financing activities</t>
  </si>
  <si>
    <t>Manufacturing and trading of paint products</t>
  </si>
  <si>
    <t>c) a Conditional Supplementary Agreement to vary the terms of the Conditional Sale and Purchase Agreement entered into on 26 August 2003.</t>
  </si>
  <si>
    <t>Deferred taxation</t>
  </si>
  <si>
    <t>Year ended</t>
  </si>
  <si>
    <t>Movement during the year</t>
  </si>
  <si>
    <t>Balance at end of year</t>
  </si>
  <si>
    <t>During the financial year, the Company had:-</t>
  </si>
  <si>
    <t>31 May 2002</t>
  </si>
  <si>
    <t>ii)Gadang Engineering (M) Sdn Bhd ("GESB"),a wholly-owned subsidiary of Gadang Holdings Berhad, had on 3 July 2003 entered into following agreements with Heavy Industries Valley Sdn Bhd (" Heavy Industries"):-</t>
  </si>
  <si>
    <t>year to</t>
  </si>
  <si>
    <t xml:space="preserve">        Segment revenue</t>
  </si>
  <si>
    <t xml:space="preserve">        Segment results</t>
  </si>
  <si>
    <t>The financial statements of the Group and Company are prepared in accordance with the applicable approved accounting standards in Malaysia and provisions of the Companies Act, 1965. The new applicable approved accounting standards adopted in these financial statements are as follows:-</t>
  </si>
  <si>
    <t>-MASB 19" Events After Balance Sheet Date"</t>
  </si>
  <si>
    <t>-MASB 22" Segment Reporting"</t>
  </si>
  <si>
    <t>-MASB 23" Impairment of Assets"</t>
  </si>
  <si>
    <t>-MASB 24" Financial Instruments: Disclosure and Presentation"</t>
  </si>
  <si>
    <t>The adoption of the above standards in these financial statements have no impact on the financial results.</t>
  </si>
  <si>
    <t xml:space="preserve">Earthwork, building and civil engineering                  </t>
  </si>
  <si>
    <t xml:space="preserve">  Financial</t>
  </si>
  <si>
    <t xml:space="preserve">  RM'000</t>
  </si>
  <si>
    <t>-MASB 20" Provisions, Contingent Liabilities and Contingent Assets"</t>
  </si>
  <si>
    <t>- Under / (over) provision of prior years</t>
  </si>
  <si>
    <t>Reversal of tax recoverable on inter-company dividend</t>
  </si>
  <si>
    <t>8. Segment Revenue and Results</t>
  </si>
  <si>
    <t>a. Proposed development of a project in Segambut, Kuala Lumpur</t>
  </si>
  <si>
    <t>As at 31 May 2003, a total of RM383,000 nominal value of ICULS were converted to ordinary shares of RM1.00 each thereby increasing its issued and paid up share capital from RM49,750,000 to RM50,133,000 and leaving a balance of RM14,113,000 nominal value of ICULS still outstanding.</t>
  </si>
  <si>
    <t>The Group's business segment report for the years ended 31 May 2002 and 31 May 2003 are tabled below.</t>
  </si>
  <si>
    <t>i)The Company had on 23 June 2003 subscribed for an additional 1,990,000 new ordinary shares of RM1.00 each for a total cash consideration of RM1,990,000 in Globe Leigh's Paints (M) Sdn Bhd ("GLP"). The additional subscription increased the Company's equity interest in GLP from 51% to 70%.  The principal activity of GLP is manufacturing and trading in protective and decorative coating.</t>
  </si>
  <si>
    <t>a) nine (9) separate Conditional Sale and Purchase Agreements to acquire nine (9) plots of developed freehold industrial land comprising Plot No.168,177,187,188,189,190,191 and 192 of Phase 5 forming part of the piece of land held under master title H.S.(D) 38053 P.T. 238 measuring approximately 472,865 square feet in total and a piece of industrial land held under H.S.(D) 41424 P.T. No.24185 measuring in area of approvimately 70,805 square feet in Mukim of Rawang, District of Gombak, State of Selangor for a total consideration of RM8,698,720;</t>
  </si>
  <si>
    <t>b) two (2) separate Conditional Sale and Purchase Agreements to acquire 168 lots of developed freehold factory land measuring approximately 476,388 square feet in total held under H.S.(D) 41477 to 41506, 41509 to 41568,42189 to 42203, 42205 to 42212 and 42312 to 42366 P.T.No.24239 to 24268, 24271 to 24330, 24952 to 24966, 24968 to 24975 and 24976 to 25030 in Mukim of Rawang,District of Gombak, State of Selangor  for a total consideration of RM7,622,208.</t>
  </si>
  <si>
    <t>d) a Conditional Second Deed of Settlement  to vary the terms of the Conditional Deed of Settlement entered into on 26 August 2003 with Heavy Industries and to regulate the settlement reached between Heavy Industries and GESB.</t>
  </si>
  <si>
    <t xml:space="preserve">The Company had on 30 December 2002 announced that it had on 28 December 2002 completed the acquisition of Mandy Corporation Sdn Bhd ("Mandy") in accordance with the Sale and Purchase Agreement dated 7 October 1997 entered into between the Company and the vendors of Mandy. The Company now owns 100% equity interest in Mandy, thereby resulting in Mandy becoming a wholly-owned subsidiary of the Company. </t>
  </si>
  <si>
    <t>The revenue of the Group increased by 3.8% to RM138.09 million as compared to RM133.00 million achieved in the previous corresponding year.</t>
  </si>
  <si>
    <t xml:space="preserve">The Group registered a marginal increase  in its revenue to RM27.43 million for the quarter under review as compared to RM27.34 million achieved in the previous quarter. </t>
  </si>
  <si>
    <t>The Group recorded a consolidated net profit  of RM3.12 million as compared to a consolidated net loss of RM3.40 million recorded in the previous quarter. The improvement in results was mainly due to  reduction in interest expense. In addition, a tax refund of  RM1.2 million has also enhanced the Group's net profit during the period under review.</t>
  </si>
  <si>
    <t xml:space="preserve">iii.On 28 January 2003, the Company has announced the following:-                                                          </t>
  </si>
  <si>
    <t>a) Gadang and Danaharta Managers Sdn Bhd ("DMSB") had on 27 January 2003 entered into a conditional Settlement Agreement in relation to the proposed settlement of Gadang's total indebtedness to DMSB amounting to RM64,345,563 for a settlement sum of RM58,770,000 via an issuance of 35,000,000 of RM1.00 nominal value of ICULS at 100% of the nominal value with a coupon rate of 2.0% per annum and 23,770,000 of RM1.00 nominal value of RSLS at 100% of the nominal value with a coupon rate of 3.0% per annum:</t>
  </si>
  <si>
    <t>b) Gadang,  Gadang Engineering (M) Sdn Bhd ("GESB"), a wholly-owned subsidiary of Gadang and Aseambankers had, on 27 January 2003 entered into a Conditional Novation Agreement for the proposed novation of facilities amounting to RM1,000,000 ("Novated Facilities") to Gadang being part of GESB's revolving credit and bank guarantee facilities of RM3,000,000 with Aseambankers; and</t>
  </si>
  <si>
    <t>(The abovementioned proposals hereinafter collectively referred to as the "Proposals")</t>
  </si>
  <si>
    <t>The Proposals have been submitted to the Securities Commission and Foreign Investment Committee ("FIC") on 7 February 2003 for their respective approvals.  The Company had on 5 May 2003 obtained the approval from the FIC.</t>
  </si>
  <si>
    <t>iv) Gadang, had on 4 June2003 obtained the approval from its shareholders at an EGM pertaining to the proposed revision to the utilisation of part of the proceeds amounting to RM11.53 million arising from the Rights Issue that was completed on 29 October 2002, from the initial purpose of repayment of bank borrowings to working capital.</t>
  </si>
  <si>
    <t>ii)  On  30  March  1999,  GESB  has  also  filed  a  civil  suit  against  Meda  System  Built  Sdn  Bhd  for  a  sum of  RM2,268,632.27  being  debt  due  for  construction  work  done  by  GESB.  The  case  has been fixed for hearing on 2nd, 3rd and 4th of September 2003.</t>
  </si>
  <si>
    <t>As for SPK's application to set aside the writ and statement of claim, it was dismissed by the Court with costs on 30 July 2003.</t>
  </si>
  <si>
    <t>There were no estimates reported in prior interim period of the current financial year or in prior financial years.</t>
  </si>
  <si>
    <t>i. increased its issued and paid up share capital from RM19,900,000 to RM49,750,000 by the issue and allotment of 29,850,000 new ordinary shares pursuant to the Company's renounceable rights issue of 29,850,000 ordinary shares of RM1.00 each at an issue price of RM1.00 per share;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</si>
</sst>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_(* #,##0.0000_);_(* \(#,##0.0000\);_(* &quot;-&quot;??_);_(@_)"/>
  </numFmts>
  <fonts count="11">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
      <sz val="11"/>
      <color indexed="22"/>
      <name val="Times New Roman"/>
      <family val="1"/>
    </font>
    <font>
      <sz val="8"/>
      <name val="Arial"/>
      <family val="0"/>
    </font>
    <font>
      <u val="single"/>
      <sz val="10"/>
      <color indexed="12"/>
      <name val="Arial"/>
      <family val="0"/>
    </font>
    <font>
      <u val="single"/>
      <sz val="10"/>
      <color indexed="36"/>
      <name val="Arial"/>
      <family val="0"/>
    </font>
    <font>
      <b/>
      <sz val="12"/>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64" fontId="1" fillId="0" borderId="0" xfId="15" applyNumberFormat="1" applyFont="1" applyAlignment="1">
      <alignment/>
    </xf>
    <xf numFmtId="164"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4" fontId="3" fillId="0" borderId="1" xfId="15" applyNumberFormat="1" applyFont="1" applyBorder="1" applyAlignment="1">
      <alignment/>
    </xf>
    <xf numFmtId="164" fontId="3" fillId="0" borderId="1" xfId="0" applyNumberFormat="1" applyFont="1" applyBorder="1" applyAlignment="1">
      <alignment/>
    </xf>
    <xf numFmtId="164" fontId="1" fillId="0" borderId="0" xfId="0" applyNumberFormat="1" applyFont="1" applyAlignment="1">
      <alignment/>
    </xf>
    <xf numFmtId="43" fontId="1" fillId="0" borderId="0" xfId="0" applyNumberFormat="1" applyFont="1" applyAlignment="1">
      <alignment/>
    </xf>
    <xf numFmtId="43" fontId="3" fillId="0" borderId="0" xfId="0" applyNumberFormat="1" applyFont="1" applyAlignment="1">
      <alignment/>
    </xf>
    <xf numFmtId="164"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64" fontId="3" fillId="0" borderId="3" xfId="15" applyNumberFormat="1" applyFont="1" applyBorder="1" applyAlignment="1">
      <alignment/>
    </xf>
    <xf numFmtId="3" fontId="3" fillId="0" borderId="3" xfId="0" applyNumberFormat="1" applyFont="1" applyBorder="1" applyAlignment="1">
      <alignment/>
    </xf>
    <xf numFmtId="164" fontId="1" fillId="0" borderId="0" xfId="0" applyNumberFormat="1" applyFont="1" applyBorder="1" applyAlignment="1">
      <alignment/>
    </xf>
    <xf numFmtId="3" fontId="3" fillId="0" borderId="4" xfId="0" applyNumberFormat="1" applyFont="1" applyBorder="1" applyAlignment="1">
      <alignment/>
    </xf>
    <xf numFmtId="164" fontId="3" fillId="0" borderId="5" xfId="15" applyNumberFormat="1" applyFont="1" applyBorder="1" applyAlignment="1">
      <alignment/>
    </xf>
    <xf numFmtId="164" fontId="3" fillId="0" borderId="6" xfId="15" applyNumberFormat="1" applyFont="1" applyBorder="1" applyAlignment="1">
      <alignment/>
    </xf>
    <xf numFmtId="164" fontId="3" fillId="0" borderId="0" xfId="15" applyNumberFormat="1" applyFont="1" applyBorder="1" applyAlignment="1">
      <alignment/>
    </xf>
    <xf numFmtId="164"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64" fontId="3" fillId="0" borderId="0" xfId="15" applyNumberFormat="1" applyFont="1" applyAlignment="1">
      <alignment horizontal="center"/>
    </xf>
    <xf numFmtId="164" fontId="3" fillId="0" borderId="0" xfId="15" applyNumberFormat="1" applyFont="1" applyAlignment="1">
      <alignment horizontal="right"/>
    </xf>
    <xf numFmtId="43" fontId="3" fillId="0" borderId="0" xfId="15" applyFont="1" applyAlignment="1">
      <alignment horizontal="center"/>
    </xf>
    <xf numFmtId="164" fontId="3" fillId="0" borderId="6" xfId="15" applyNumberFormat="1" applyFont="1" applyBorder="1" applyAlignment="1">
      <alignment horizontal="right"/>
    </xf>
    <xf numFmtId="164"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64"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64" fontId="3" fillId="0" borderId="2" xfId="15" applyNumberFormat="1" applyFont="1" applyBorder="1" applyAlignment="1">
      <alignment/>
    </xf>
    <xf numFmtId="0" fontId="3" fillId="0" borderId="0" xfId="0" applyFont="1" applyAlignment="1">
      <alignment/>
    </xf>
    <xf numFmtId="164" fontId="3" fillId="0" borderId="0" xfId="15" applyNumberFormat="1" applyFont="1" applyBorder="1" applyAlignment="1">
      <alignment horizontal="center"/>
    </xf>
    <xf numFmtId="164" fontId="1" fillId="0" borderId="2" xfId="15" applyNumberFormat="1" applyFont="1" applyBorder="1" applyAlignment="1">
      <alignment/>
    </xf>
    <xf numFmtId="164" fontId="1" fillId="0" borderId="0" xfId="15" applyNumberFormat="1" applyFont="1" applyAlignment="1">
      <alignment horizontal="center"/>
    </xf>
    <xf numFmtId="164" fontId="3" fillId="0" borderId="2" xfId="15" applyNumberFormat="1" applyFont="1" applyBorder="1" applyAlignment="1">
      <alignment horizontal="right"/>
    </xf>
    <xf numFmtId="164" fontId="3" fillId="0" borderId="2" xfId="15" applyNumberFormat="1" applyFont="1" applyBorder="1" applyAlignment="1">
      <alignment horizontal="center"/>
    </xf>
    <xf numFmtId="0" fontId="4" fillId="0" borderId="0" xfId="0" applyFont="1" applyAlignment="1">
      <alignment horizontal="center"/>
    </xf>
    <xf numFmtId="164" fontId="4" fillId="0" borderId="0" xfId="15" applyNumberFormat="1" applyFont="1" applyAlignment="1">
      <alignment/>
    </xf>
    <xf numFmtId="14" fontId="1" fillId="0" borderId="0" xfId="0" applyNumberFormat="1" applyFont="1" applyAlignment="1">
      <alignment horizontal="center"/>
    </xf>
    <xf numFmtId="14" fontId="2" fillId="0" borderId="0" xfId="0" applyNumberFormat="1" applyFont="1" applyAlignment="1">
      <alignment horizontal="center"/>
    </xf>
    <xf numFmtId="164" fontId="3" fillId="0" borderId="15" xfId="15" applyNumberFormat="1" applyFont="1" applyBorder="1" applyAlignment="1">
      <alignment/>
    </xf>
    <xf numFmtId="1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64" fontId="3" fillId="0" borderId="0" xfId="0" applyNumberFormat="1" applyFont="1" applyAlignment="1">
      <alignment/>
    </xf>
    <xf numFmtId="164" fontId="3" fillId="0" borderId="0" xfId="0" applyNumberFormat="1" applyFont="1" applyBorder="1" applyAlignment="1">
      <alignment/>
    </xf>
    <xf numFmtId="0" fontId="2" fillId="0" borderId="0" xfId="0" applyFont="1" applyBorder="1" applyAlignment="1" quotePrefix="1">
      <alignment horizontal="left"/>
    </xf>
    <xf numFmtId="0" fontId="3" fillId="0" borderId="0" xfId="0" applyFont="1" applyAlignment="1">
      <alignment horizontal="justify"/>
    </xf>
    <xf numFmtId="0" fontId="3" fillId="0" borderId="0" xfId="0" applyNumberFormat="1" applyFont="1" applyAlignment="1">
      <alignment horizontal="justify"/>
    </xf>
    <xf numFmtId="0" fontId="3" fillId="0" borderId="0" xfId="0" applyNumberFormat="1" applyFont="1" applyAlignment="1">
      <alignment/>
    </xf>
    <xf numFmtId="0" fontId="3" fillId="0" borderId="0" xfId="0" applyNumberFormat="1" applyFont="1" applyAlignment="1">
      <alignment/>
    </xf>
    <xf numFmtId="15" fontId="4" fillId="0" borderId="0" xfId="0" applyNumberFormat="1" applyFont="1" applyAlignment="1" quotePrefix="1">
      <alignment/>
    </xf>
    <xf numFmtId="164" fontId="3" fillId="0" borderId="2" xfId="15" applyNumberFormat="1" applyFont="1" applyFill="1" applyBorder="1" applyAlignment="1">
      <alignment/>
    </xf>
    <xf numFmtId="3" fontId="3" fillId="0" borderId="0" xfId="0" applyNumberFormat="1" applyFont="1" applyAlignment="1">
      <alignment horizontal="justify"/>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64" fontId="3" fillId="0" borderId="8" xfId="15" applyNumberFormat="1" applyFont="1" applyBorder="1" applyAlignment="1">
      <alignment/>
    </xf>
    <xf numFmtId="165" fontId="3" fillId="0" borderId="1" xfId="15" applyNumberFormat="1" applyFont="1" applyBorder="1" applyAlignment="1">
      <alignment/>
    </xf>
    <xf numFmtId="43" fontId="3" fillId="0" borderId="0" xfId="15" applyNumberFormat="1" applyFont="1" applyAlignment="1">
      <alignment/>
    </xf>
    <xf numFmtId="0" fontId="3" fillId="0" borderId="0" xfId="0" applyFont="1" applyAlignment="1" quotePrefix="1">
      <alignment horizontal="left"/>
    </xf>
    <xf numFmtId="0" fontId="3" fillId="0" borderId="0" xfId="0" applyNumberFormat="1" applyFont="1" applyAlignment="1" quotePrefix="1">
      <alignment horizontal="justify"/>
    </xf>
    <xf numFmtId="0" fontId="3" fillId="0" borderId="0" xfId="0" applyFont="1" applyAlignment="1" quotePrefix="1">
      <alignment horizontal="justify"/>
    </xf>
    <xf numFmtId="0" fontId="3" fillId="0" borderId="0" xfId="0" applyNumberFormat="1" applyFont="1" applyAlignment="1" quotePrefix="1">
      <alignment horizontal="center"/>
    </xf>
    <xf numFmtId="164" fontId="3" fillId="0" borderId="0" xfId="15" applyNumberFormat="1" applyFont="1" applyBorder="1" applyAlignment="1">
      <alignment horizontal="right"/>
    </xf>
    <xf numFmtId="0" fontId="4" fillId="0" borderId="0" xfId="0" applyFont="1" applyAlignment="1">
      <alignment horizontal="right"/>
    </xf>
    <xf numFmtId="0" fontId="3" fillId="0" borderId="0" xfId="0" applyFont="1" applyAlignment="1" quotePrefix="1">
      <alignment/>
    </xf>
    <xf numFmtId="14" fontId="4" fillId="0" borderId="0" xfId="0" applyNumberFormat="1" applyFont="1" applyAlignment="1">
      <alignment horizontal="center"/>
    </xf>
    <xf numFmtId="164" fontId="2" fillId="0" borderId="0" xfId="15" applyNumberFormat="1" applyFont="1" applyBorder="1" applyAlignment="1">
      <alignment horizontal="center"/>
    </xf>
    <xf numFmtId="0" fontId="0" fillId="0" borderId="0" xfId="0" applyAlignment="1">
      <alignment horizontal="justify"/>
    </xf>
    <xf numFmtId="0" fontId="10" fillId="0" borderId="0" xfId="0" applyFont="1" applyBorder="1" applyAlignment="1">
      <alignment horizontal="center"/>
    </xf>
    <xf numFmtId="165" fontId="3" fillId="0" borderId="0" xfId="15" applyNumberFormat="1" applyFont="1" applyBorder="1" applyAlignment="1">
      <alignment/>
    </xf>
    <xf numFmtId="0" fontId="2" fillId="0" borderId="0" xfId="0" applyFont="1" applyAlignment="1">
      <alignment horizontal="left"/>
    </xf>
    <xf numFmtId="0" fontId="3" fillId="0" borderId="4" xfId="0" applyFont="1" applyBorder="1" applyAlignment="1">
      <alignment/>
    </xf>
    <xf numFmtId="0" fontId="3" fillId="0" borderId="0" xfId="0" applyNumberFormat="1" applyFont="1" applyAlignment="1">
      <alignment horizontal="justify"/>
    </xf>
    <xf numFmtId="0" fontId="0" fillId="0" borderId="0" xfId="0" applyAlignment="1">
      <alignment horizontal="justify"/>
    </xf>
    <xf numFmtId="0" fontId="3" fillId="0" borderId="0" xfId="0" applyNumberFormat="1" applyFont="1" applyAlignment="1" quotePrefix="1">
      <alignment horizontal="justify"/>
    </xf>
    <xf numFmtId="0" fontId="3" fillId="0" borderId="0" xfId="0" applyFont="1" applyAlignment="1">
      <alignment horizontal="justify"/>
    </xf>
    <xf numFmtId="3" fontId="3" fillId="0" borderId="0" xfId="0" applyNumberFormat="1" applyFont="1" applyAlignment="1">
      <alignment horizontal="justify"/>
    </xf>
    <xf numFmtId="0" fontId="3" fillId="0" borderId="0" xfId="0" applyFont="1" applyAlignment="1" quotePrefix="1">
      <alignment horizontal="justify"/>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14</xdr:col>
      <xdr:colOff>9525</xdr:colOff>
      <xdr:row>4</xdr:row>
      <xdr:rowOff>0</xdr:rowOff>
    </xdr:to>
    <xdr:sp>
      <xdr:nvSpPr>
        <xdr:cNvPr id="1" name="TextBox 1"/>
        <xdr:cNvSpPr txBox="1">
          <a:spLocks noChangeArrowheads="1"/>
        </xdr:cNvSpPr>
      </xdr:nvSpPr>
      <xdr:spPr>
        <a:xfrm>
          <a:off x="209550" y="733425"/>
          <a:ext cx="84867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 paid since the end of the previous financial year.</a:t>
          </a:r>
        </a:p>
      </xdr:txBody>
    </xdr:sp>
    <xdr:clientData/>
  </xdr:twoCellAnchor>
  <xdr:twoCellAnchor>
    <xdr:from>
      <xdr:col>1</xdr:col>
      <xdr:colOff>0</xdr:colOff>
      <xdr:row>4</xdr:row>
      <xdr:rowOff>0</xdr:rowOff>
    </xdr:from>
    <xdr:to>
      <xdr:col>13</xdr:col>
      <xdr:colOff>590550</xdr:colOff>
      <xdr:row>4</xdr:row>
      <xdr:rowOff>0</xdr:rowOff>
    </xdr:to>
    <xdr:sp>
      <xdr:nvSpPr>
        <xdr:cNvPr id="2" name="TextBox 6"/>
        <xdr:cNvSpPr txBox="1">
          <a:spLocks noChangeArrowheads="1"/>
        </xdr:cNvSpPr>
      </xdr:nvSpPr>
      <xdr:spPr>
        <a:xfrm>
          <a:off x="209550" y="733425"/>
          <a:ext cx="8134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4</xdr:row>
      <xdr:rowOff>0</xdr:rowOff>
    </xdr:from>
    <xdr:to>
      <xdr:col>13</xdr:col>
      <xdr:colOff>476250</xdr:colOff>
      <xdr:row>4</xdr:row>
      <xdr:rowOff>0</xdr:rowOff>
    </xdr:to>
    <xdr:sp>
      <xdr:nvSpPr>
        <xdr:cNvPr id="3" name="TextBox 7"/>
        <xdr:cNvSpPr txBox="1">
          <a:spLocks noChangeArrowheads="1"/>
        </xdr:cNvSpPr>
      </xdr:nvSpPr>
      <xdr:spPr>
        <a:xfrm>
          <a:off x="219075" y="733425"/>
          <a:ext cx="80105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4</xdr:row>
      <xdr:rowOff>0</xdr:rowOff>
    </xdr:from>
    <xdr:to>
      <xdr:col>13</xdr:col>
      <xdr:colOff>590550</xdr:colOff>
      <xdr:row>4</xdr:row>
      <xdr:rowOff>0</xdr:rowOff>
    </xdr:to>
    <xdr:sp>
      <xdr:nvSpPr>
        <xdr:cNvPr id="4" name="TextBox 13"/>
        <xdr:cNvSpPr txBox="1">
          <a:spLocks noChangeArrowheads="1"/>
        </xdr:cNvSpPr>
      </xdr:nvSpPr>
      <xdr:spPr>
        <a:xfrm>
          <a:off x="219075" y="733425"/>
          <a:ext cx="812482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4</xdr:row>
      <xdr:rowOff>0</xdr:rowOff>
    </xdr:from>
    <xdr:to>
      <xdr:col>13</xdr:col>
      <xdr:colOff>552450</xdr:colOff>
      <xdr:row>4</xdr:row>
      <xdr:rowOff>0</xdr:rowOff>
    </xdr:to>
    <xdr:sp>
      <xdr:nvSpPr>
        <xdr:cNvPr id="5" name="TextBox 14"/>
        <xdr:cNvSpPr txBox="1">
          <a:spLocks noChangeArrowheads="1"/>
        </xdr:cNvSpPr>
      </xdr:nvSpPr>
      <xdr:spPr>
        <a:xfrm>
          <a:off x="228600" y="733425"/>
          <a:ext cx="80772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4</xdr:row>
      <xdr:rowOff>0</xdr:rowOff>
    </xdr:from>
    <xdr:to>
      <xdr:col>13</xdr:col>
      <xdr:colOff>476250</xdr:colOff>
      <xdr:row>4</xdr:row>
      <xdr:rowOff>0</xdr:rowOff>
    </xdr:to>
    <xdr:sp>
      <xdr:nvSpPr>
        <xdr:cNvPr id="6" name="TextBox 17"/>
        <xdr:cNvSpPr txBox="1">
          <a:spLocks noChangeArrowheads="1"/>
        </xdr:cNvSpPr>
      </xdr:nvSpPr>
      <xdr:spPr>
        <a:xfrm>
          <a:off x="238125" y="733425"/>
          <a:ext cx="79914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4</xdr:row>
      <xdr:rowOff>0</xdr:rowOff>
    </xdr:from>
    <xdr:to>
      <xdr:col>13</xdr:col>
      <xdr:colOff>581025</xdr:colOff>
      <xdr:row>4</xdr:row>
      <xdr:rowOff>0</xdr:rowOff>
    </xdr:to>
    <xdr:sp>
      <xdr:nvSpPr>
        <xdr:cNvPr id="7" name="TextBox 18"/>
        <xdr:cNvSpPr txBox="1">
          <a:spLocks noChangeArrowheads="1"/>
        </xdr:cNvSpPr>
      </xdr:nvSpPr>
      <xdr:spPr>
        <a:xfrm>
          <a:off x="200025" y="733425"/>
          <a:ext cx="8134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4</xdr:row>
      <xdr:rowOff>0</xdr:rowOff>
    </xdr:from>
    <xdr:to>
      <xdr:col>14</xdr:col>
      <xdr:colOff>0</xdr:colOff>
      <xdr:row>4</xdr:row>
      <xdr:rowOff>0</xdr:rowOff>
    </xdr:to>
    <xdr:sp>
      <xdr:nvSpPr>
        <xdr:cNvPr id="8" name="TextBox 19"/>
        <xdr:cNvSpPr txBox="1">
          <a:spLocks noChangeArrowheads="1"/>
        </xdr:cNvSpPr>
      </xdr:nvSpPr>
      <xdr:spPr>
        <a:xfrm>
          <a:off x="238125" y="733425"/>
          <a:ext cx="84486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4</xdr:row>
      <xdr:rowOff>0</xdr:rowOff>
    </xdr:from>
    <xdr:to>
      <xdr:col>13</xdr:col>
      <xdr:colOff>600075</xdr:colOff>
      <xdr:row>4</xdr:row>
      <xdr:rowOff>0</xdr:rowOff>
    </xdr:to>
    <xdr:sp>
      <xdr:nvSpPr>
        <xdr:cNvPr id="9" name="Rectangle 21"/>
        <xdr:cNvSpPr>
          <a:spLocks/>
        </xdr:cNvSpPr>
      </xdr:nvSpPr>
      <xdr:spPr>
        <a:xfrm>
          <a:off x="219075" y="733425"/>
          <a:ext cx="8134350" cy="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is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achieved in previous quarter. However, the Group recorded a higher consolidated net loss of RM2.29 million as compared to a consolidated net loss of RM0.29 million recorded in the previous quarter. This is mainly attributable to the provision for doubtful debts and losses incurred by its paint manufacturing division and the under provision of tax for prior year.
</a:t>
          </a:r>
          <a:r>
            <a:rPr lang="en-US" cap="none" sz="1100" b="1" i="0" u="none" baseline="0"/>
            <a:t>15. Prospects </a:t>
          </a:r>
          <a:r>
            <a:rPr lang="en-US" cap="none" sz="1100" b="0" i="0" u="none" baseline="0"/>
            <a:t>
In the light the current economy uncertainties, the Board expects the coming financial quarter to remains challenging and at the same time strives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4</xdr:row>
      <xdr:rowOff>0</xdr:rowOff>
    </xdr:from>
    <xdr:to>
      <xdr:col>13</xdr:col>
      <xdr:colOff>514350</xdr:colOff>
      <xdr:row>4</xdr:row>
      <xdr:rowOff>0</xdr:rowOff>
    </xdr:to>
    <xdr:sp>
      <xdr:nvSpPr>
        <xdr:cNvPr id="10" name="TextBox 22"/>
        <xdr:cNvSpPr txBox="1">
          <a:spLocks noChangeArrowheads="1"/>
        </xdr:cNvSpPr>
      </xdr:nvSpPr>
      <xdr:spPr>
        <a:xfrm>
          <a:off x="238125" y="733425"/>
          <a:ext cx="80295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4</xdr:row>
      <xdr:rowOff>0</xdr:rowOff>
    </xdr:from>
    <xdr:to>
      <xdr:col>13</xdr:col>
      <xdr:colOff>523875</xdr:colOff>
      <xdr:row>4</xdr:row>
      <xdr:rowOff>0</xdr:rowOff>
    </xdr:to>
    <xdr:sp>
      <xdr:nvSpPr>
        <xdr:cNvPr id="11" name="TextBox 23"/>
        <xdr:cNvSpPr txBox="1">
          <a:spLocks noChangeArrowheads="1"/>
        </xdr:cNvSpPr>
      </xdr:nvSpPr>
      <xdr:spPr>
        <a:xfrm>
          <a:off x="219075" y="733425"/>
          <a:ext cx="805815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4</xdr:row>
      <xdr:rowOff>0</xdr:rowOff>
    </xdr:from>
    <xdr:to>
      <xdr:col>14</xdr:col>
      <xdr:colOff>0</xdr:colOff>
      <xdr:row>4</xdr:row>
      <xdr:rowOff>0</xdr:rowOff>
    </xdr:to>
    <xdr:sp>
      <xdr:nvSpPr>
        <xdr:cNvPr id="12" name="TextBox 25"/>
        <xdr:cNvSpPr txBox="1">
          <a:spLocks noChangeArrowheads="1"/>
        </xdr:cNvSpPr>
      </xdr:nvSpPr>
      <xdr:spPr>
        <a:xfrm>
          <a:off x="219075" y="733425"/>
          <a:ext cx="84677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4</xdr:row>
      <xdr:rowOff>0</xdr:rowOff>
    </xdr:from>
    <xdr:to>
      <xdr:col>14</xdr:col>
      <xdr:colOff>47625</xdr:colOff>
      <xdr:row>4</xdr:row>
      <xdr:rowOff>0</xdr:rowOff>
    </xdr:to>
    <xdr:sp>
      <xdr:nvSpPr>
        <xdr:cNvPr id="13" name="TextBox 26"/>
        <xdr:cNvSpPr txBox="1">
          <a:spLocks noChangeArrowheads="1"/>
        </xdr:cNvSpPr>
      </xdr:nvSpPr>
      <xdr:spPr>
        <a:xfrm>
          <a:off x="209550" y="733425"/>
          <a:ext cx="85248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4</xdr:row>
      <xdr:rowOff>0</xdr:rowOff>
    </xdr:from>
    <xdr:to>
      <xdr:col>13</xdr:col>
      <xdr:colOff>590550</xdr:colOff>
      <xdr:row>4</xdr:row>
      <xdr:rowOff>0</xdr:rowOff>
    </xdr:to>
    <xdr:sp>
      <xdr:nvSpPr>
        <xdr:cNvPr id="14" name="TextBox 27"/>
        <xdr:cNvSpPr txBox="1">
          <a:spLocks noChangeArrowheads="1"/>
        </xdr:cNvSpPr>
      </xdr:nvSpPr>
      <xdr:spPr>
        <a:xfrm>
          <a:off x="209550" y="733425"/>
          <a:ext cx="8134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4</xdr:row>
      <xdr:rowOff>0</xdr:rowOff>
    </xdr:from>
    <xdr:to>
      <xdr:col>13</xdr:col>
      <xdr:colOff>476250</xdr:colOff>
      <xdr:row>4</xdr:row>
      <xdr:rowOff>0</xdr:rowOff>
    </xdr:to>
    <xdr:sp>
      <xdr:nvSpPr>
        <xdr:cNvPr id="15" name="TextBox 28"/>
        <xdr:cNvSpPr txBox="1">
          <a:spLocks noChangeArrowheads="1"/>
        </xdr:cNvSpPr>
      </xdr:nvSpPr>
      <xdr:spPr>
        <a:xfrm>
          <a:off x="219075" y="733425"/>
          <a:ext cx="80105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4</xdr:row>
      <xdr:rowOff>0</xdr:rowOff>
    </xdr:from>
    <xdr:to>
      <xdr:col>13</xdr:col>
      <xdr:colOff>590550</xdr:colOff>
      <xdr:row>4</xdr:row>
      <xdr:rowOff>0</xdr:rowOff>
    </xdr:to>
    <xdr:sp>
      <xdr:nvSpPr>
        <xdr:cNvPr id="16" name="TextBox 29"/>
        <xdr:cNvSpPr txBox="1">
          <a:spLocks noChangeArrowheads="1"/>
        </xdr:cNvSpPr>
      </xdr:nvSpPr>
      <xdr:spPr>
        <a:xfrm>
          <a:off x="219075" y="733425"/>
          <a:ext cx="812482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4</xdr:row>
      <xdr:rowOff>0</xdr:rowOff>
    </xdr:from>
    <xdr:to>
      <xdr:col>13</xdr:col>
      <xdr:colOff>552450</xdr:colOff>
      <xdr:row>4</xdr:row>
      <xdr:rowOff>0</xdr:rowOff>
    </xdr:to>
    <xdr:sp>
      <xdr:nvSpPr>
        <xdr:cNvPr id="17" name="TextBox 30"/>
        <xdr:cNvSpPr txBox="1">
          <a:spLocks noChangeArrowheads="1"/>
        </xdr:cNvSpPr>
      </xdr:nvSpPr>
      <xdr:spPr>
        <a:xfrm>
          <a:off x="228600" y="733425"/>
          <a:ext cx="80772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4</xdr:row>
      <xdr:rowOff>0</xdr:rowOff>
    </xdr:from>
    <xdr:to>
      <xdr:col>13</xdr:col>
      <xdr:colOff>476250</xdr:colOff>
      <xdr:row>4</xdr:row>
      <xdr:rowOff>0</xdr:rowOff>
    </xdr:to>
    <xdr:sp>
      <xdr:nvSpPr>
        <xdr:cNvPr id="18" name="TextBox 31"/>
        <xdr:cNvSpPr txBox="1">
          <a:spLocks noChangeArrowheads="1"/>
        </xdr:cNvSpPr>
      </xdr:nvSpPr>
      <xdr:spPr>
        <a:xfrm>
          <a:off x="238125" y="733425"/>
          <a:ext cx="79914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4</xdr:row>
      <xdr:rowOff>0</xdr:rowOff>
    </xdr:from>
    <xdr:to>
      <xdr:col>13</xdr:col>
      <xdr:colOff>581025</xdr:colOff>
      <xdr:row>4</xdr:row>
      <xdr:rowOff>0</xdr:rowOff>
    </xdr:to>
    <xdr:sp>
      <xdr:nvSpPr>
        <xdr:cNvPr id="19" name="TextBox 32"/>
        <xdr:cNvSpPr txBox="1">
          <a:spLocks noChangeArrowheads="1"/>
        </xdr:cNvSpPr>
      </xdr:nvSpPr>
      <xdr:spPr>
        <a:xfrm>
          <a:off x="200025" y="733425"/>
          <a:ext cx="8134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4</xdr:row>
      <xdr:rowOff>0</xdr:rowOff>
    </xdr:from>
    <xdr:to>
      <xdr:col>14</xdr:col>
      <xdr:colOff>0</xdr:colOff>
      <xdr:row>4</xdr:row>
      <xdr:rowOff>0</xdr:rowOff>
    </xdr:to>
    <xdr:sp>
      <xdr:nvSpPr>
        <xdr:cNvPr id="20" name="TextBox 33"/>
        <xdr:cNvSpPr txBox="1">
          <a:spLocks noChangeArrowheads="1"/>
        </xdr:cNvSpPr>
      </xdr:nvSpPr>
      <xdr:spPr>
        <a:xfrm>
          <a:off x="238125" y="733425"/>
          <a:ext cx="84486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4</xdr:row>
      <xdr:rowOff>0</xdr:rowOff>
    </xdr:from>
    <xdr:to>
      <xdr:col>13</xdr:col>
      <xdr:colOff>514350</xdr:colOff>
      <xdr:row>4</xdr:row>
      <xdr:rowOff>0</xdr:rowOff>
    </xdr:to>
    <xdr:sp>
      <xdr:nvSpPr>
        <xdr:cNvPr id="21" name="TextBox 34"/>
        <xdr:cNvSpPr txBox="1">
          <a:spLocks noChangeArrowheads="1"/>
        </xdr:cNvSpPr>
      </xdr:nvSpPr>
      <xdr:spPr>
        <a:xfrm>
          <a:off x="238125" y="733425"/>
          <a:ext cx="80295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4</xdr:row>
      <xdr:rowOff>0</xdr:rowOff>
    </xdr:from>
    <xdr:to>
      <xdr:col>14</xdr:col>
      <xdr:colOff>0</xdr:colOff>
      <xdr:row>4</xdr:row>
      <xdr:rowOff>0</xdr:rowOff>
    </xdr:to>
    <xdr:sp>
      <xdr:nvSpPr>
        <xdr:cNvPr id="22" name="TextBox 37"/>
        <xdr:cNvSpPr txBox="1">
          <a:spLocks noChangeArrowheads="1"/>
        </xdr:cNvSpPr>
      </xdr:nvSpPr>
      <xdr:spPr>
        <a:xfrm>
          <a:off x="219075" y="733425"/>
          <a:ext cx="84677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4</xdr:row>
      <xdr:rowOff>0</xdr:rowOff>
    </xdr:from>
    <xdr:to>
      <xdr:col>14</xdr:col>
      <xdr:colOff>47625</xdr:colOff>
      <xdr:row>4</xdr:row>
      <xdr:rowOff>0</xdr:rowOff>
    </xdr:to>
    <xdr:sp>
      <xdr:nvSpPr>
        <xdr:cNvPr id="23" name="TextBox 38"/>
        <xdr:cNvSpPr txBox="1">
          <a:spLocks noChangeArrowheads="1"/>
        </xdr:cNvSpPr>
      </xdr:nvSpPr>
      <xdr:spPr>
        <a:xfrm>
          <a:off x="209550" y="733425"/>
          <a:ext cx="85248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4</xdr:row>
      <xdr:rowOff>0</xdr:rowOff>
    </xdr:from>
    <xdr:to>
      <xdr:col>13</xdr:col>
      <xdr:colOff>590550</xdr:colOff>
      <xdr:row>4</xdr:row>
      <xdr:rowOff>0</xdr:rowOff>
    </xdr:to>
    <xdr:sp>
      <xdr:nvSpPr>
        <xdr:cNvPr id="24" name="TextBox 39"/>
        <xdr:cNvSpPr txBox="1">
          <a:spLocks noChangeArrowheads="1"/>
        </xdr:cNvSpPr>
      </xdr:nvSpPr>
      <xdr:spPr>
        <a:xfrm>
          <a:off x="209550" y="733425"/>
          <a:ext cx="8134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4</xdr:row>
      <xdr:rowOff>0</xdr:rowOff>
    </xdr:from>
    <xdr:to>
      <xdr:col>13</xdr:col>
      <xdr:colOff>476250</xdr:colOff>
      <xdr:row>4</xdr:row>
      <xdr:rowOff>0</xdr:rowOff>
    </xdr:to>
    <xdr:sp>
      <xdr:nvSpPr>
        <xdr:cNvPr id="25" name="TextBox 40"/>
        <xdr:cNvSpPr txBox="1">
          <a:spLocks noChangeArrowheads="1"/>
        </xdr:cNvSpPr>
      </xdr:nvSpPr>
      <xdr:spPr>
        <a:xfrm>
          <a:off x="219075" y="733425"/>
          <a:ext cx="80105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4</xdr:row>
      <xdr:rowOff>0</xdr:rowOff>
    </xdr:from>
    <xdr:to>
      <xdr:col>13</xdr:col>
      <xdr:colOff>590550</xdr:colOff>
      <xdr:row>4</xdr:row>
      <xdr:rowOff>0</xdr:rowOff>
    </xdr:to>
    <xdr:sp>
      <xdr:nvSpPr>
        <xdr:cNvPr id="26" name="TextBox 41"/>
        <xdr:cNvSpPr txBox="1">
          <a:spLocks noChangeArrowheads="1"/>
        </xdr:cNvSpPr>
      </xdr:nvSpPr>
      <xdr:spPr>
        <a:xfrm>
          <a:off x="219075" y="733425"/>
          <a:ext cx="812482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4</xdr:row>
      <xdr:rowOff>0</xdr:rowOff>
    </xdr:from>
    <xdr:to>
      <xdr:col>13</xdr:col>
      <xdr:colOff>552450</xdr:colOff>
      <xdr:row>4</xdr:row>
      <xdr:rowOff>0</xdr:rowOff>
    </xdr:to>
    <xdr:sp>
      <xdr:nvSpPr>
        <xdr:cNvPr id="27" name="TextBox 42"/>
        <xdr:cNvSpPr txBox="1">
          <a:spLocks noChangeArrowheads="1"/>
        </xdr:cNvSpPr>
      </xdr:nvSpPr>
      <xdr:spPr>
        <a:xfrm>
          <a:off x="228600" y="733425"/>
          <a:ext cx="80772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4</xdr:row>
      <xdr:rowOff>0</xdr:rowOff>
    </xdr:from>
    <xdr:to>
      <xdr:col>13</xdr:col>
      <xdr:colOff>476250</xdr:colOff>
      <xdr:row>4</xdr:row>
      <xdr:rowOff>0</xdr:rowOff>
    </xdr:to>
    <xdr:sp>
      <xdr:nvSpPr>
        <xdr:cNvPr id="28" name="TextBox 43"/>
        <xdr:cNvSpPr txBox="1">
          <a:spLocks noChangeArrowheads="1"/>
        </xdr:cNvSpPr>
      </xdr:nvSpPr>
      <xdr:spPr>
        <a:xfrm>
          <a:off x="238125" y="733425"/>
          <a:ext cx="79914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4</xdr:row>
      <xdr:rowOff>0</xdr:rowOff>
    </xdr:from>
    <xdr:to>
      <xdr:col>13</xdr:col>
      <xdr:colOff>581025</xdr:colOff>
      <xdr:row>4</xdr:row>
      <xdr:rowOff>0</xdr:rowOff>
    </xdr:to>
    <xdr:sp>
      <xdr:nvSpPr>
        <xdr:cNvPr id="29" name="TextBox 44"/>
        <xdr:cNvSpPr txBox="1">
          <a:spLocks noChangeArrowheads="1"/>
        </xdr:cNvSpPr>
      </xdr:nvSpPr>
      <xdr:spPr>
        <a:xfrm>
          <a:off x="200025" y="733425"/>
          <a:ext cx="8134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4</xdr:row>
      <xdr:rowOff>0</xdr:rowOff>
    </xdr:from>
    <xdr:to>
      <xdr:col>14</xdr:col>
      <xdr:colOff>0</xdr:colOff>
      <xdr:row>4</xdr:row>
      <xdr:rowOff>0</xdr:rowOff>
    </xdr:to>
    <xdr:sp>
      <xdr:nvSpPr>
        <xdr:cNvPr id="30" name="TextBox 45"/>
        <xdr:cNvSpPr txBox="1">
          <a:spLocks noChangeArrowheads="1"/>
        </xdr:cNvSpPr>
      </xdr:nvSpPr>
      <xdr:spPr>
        <a:xfrm>
          <a:off x="238125" y="733425"/>
          <a:ext cx="84486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4</xdr:row>
      <xdr:rowOff>0</xdr:rowOff>
    </xdr:from>
    <xdr:to>
      <xdr:col>13</xdr:col>
      <xdr:colOff>514350</xdr:colOff>
      <xdr:row>4</xdr:row>
      <xdr:rowOff>0</xdr:rowOff>
    </xdr:to>
    <xdr:sp>
      <xdr:nvSpPr>
        <xdr:cNvPr id="31" name="TextBox 46"/>
        <xdr:cNvSpPr txBox="1">
          <a:spLocks noChangeArrowheads="1"/>
        </xdr:cNvSpPr>
      </xdr:nvSpPr>
      <xdr:spPr>
        <a:xfrm>
          <a:off x="238125" y="733425"/>
          <a:ext cx="80295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4</xdr:row>
      <xdr:rowOff>0</xdr:rowOff>
    </xdr:from>
    <xdr:to>
      <xdr:col>14</xdr:col>
      <xdr:colOff>0</xdr:colOff>
      <xdr:row>4</xdr:row>
      <xdr:rowOff>0</xdr:rowOff>
    </xdr:to>
    <xdr:sp>
      <xdr:nvSpPr>
        <xdr:cNvPr id="32" name="TextBox 49"/>
        <xdr:cNvSpPr txBox="1">
          <a:spLocks noChangeArrowheads="1"/>
        </xdr:cNvSpPr>
      </xdr:nvSpPr>
      <xdr:spPr>
        <a:xfrm>
          <a:off x="219075" y="733425"/>
          <a:ext cx="84677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9525</xdr:colOff>
      <xdr:row>173</xdr:row>
      <xdr:rowOff>152400</xdr:rowOff>
    </xdr:from>
    <xdr:to>
      <xdr:col>12</xdr:col>
      <xdr:colOff>0</xdr:colOff>
      <xdr:row>177</xdr:row>
      <xdr:rowOff>0</xdr:rowOff>
    </xdr:to>
    <xdr:sp>
      <xdr:nvSpPr>
        <xdr:cNvPr id="33" name="TextBox 53"/>
        <xdr:cNvSpPr txBox="1">
          <a:spLocks noChangeArrowheads="1"/>
        </xdr:cNvSpPr>
      </xdr:nvSpPr>
      <xdr:spPr>
        <a:xfrm>
          <a:off x="219075" y="31070550"/>
          <a:ext cx="6781800" cy="638175"/>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194</xdr:row>
      <xdr:rowOff>0</xdr:rowOff>
    </xdr:from>
    <xdr:to>
      <xdr:col>11</xdr:col>
      <xdr:colOff>114300</xdr:colOff>
      <xdr:row>202</xdr:row>
      <xdr:rowOff>38100</xdr:rowOff>
    </xdr:to>
    <xdr:sp>
      <xdr:nvSpPr>
        <xdr:cNvPr id="34" name="TextBox 54"/>
        <xdr:cNvSpPr txBox="1">
          <a:spLocks noChangeArrowheads="1"/>
        </xdr:cNvSpPr>
      </xdr:nvSpPr>
      <xdr:spPr>
        <a:xfrm>
          <a:off x="228600" y="34899600"/>
          <a:ext cx="6772275" cy="1533525"/>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launched the Employees' Share Option Scheme ("ESOS") on 1 November 2002. The ESOS shall be in force for a period of 5 years from 1 November 2002 to 31 October 2007. There were no ESOS shares exercised as at 31 May 2003.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rights issue exercise which was completed on 29 October 2002 as at the date of this announcement is as follows:-</a:t>
          </a:r>
        </a:p>
      </xdr:txBody>
    </xdr:sp>
    <xdr:clientData/>
  </xdr:twoCellAnchor>
  <xdr:twoCellAnchor>
    <xdr:from>
      <xdr:col>1</xdr:col>
      <xdr:colOff>28575</xdr:colOff>
      <xdr:row>210</xdr:row>
      <xdr:rowOff>0</xdr:rowOff>
    </xdr:from>
    <xdr:to>
      <xdr:col>13</xdr:col>
      <xdr:colOff>476250</xdr:colOff>
      <xdr:row>210</xdr:row>
      <xdr:rowOff>0</xdr:rowOff>
    </xdr:to>
    <xdr:sp>
      <xdr:nvSpPr>
        <xdr:cNvPr id="35" name="TextBox 55"/>
        <xdr:cNvSpPr txBox="1">
          <a:spLocks noChangeArrowheads="1"/>
        </xdr:cNvSpPr>
      </xdr:nvSpPr>
      <xdr:spPr>
        <a:xfrm>
          <a:off x="238125" y="37709475"/>
          <a:ext cx="79914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1</xdr:col>
      <xdr:colOff>28575</xdr:colOff>
      <xdr:row>210</xdr:row>
      <xdr:rowOff>0</xdr:rowOff>
    </xdr:from>
    <xdr:to>
      <xdr:col>14</xdr:col>
      <xdr:colOff>0</xdr:colOff>
      <xdr:row>210</xdr:row>
      <xdr:rowOff>0</xdr:rowOff>
    </xdr:to>
    <xdr:sp>
      <xdr:nvSpPr>
        <xdr:cNvPr id="36" name="TextBox 57"/>
        <xdr:cNvSpPr txBox="1">
          <a:spLocks noChangeArrowheads="1"/>
        </xdr:cNvSpPr>
      </xdr:nvSpPr>
      <xdr:spPr>
        <a:xfrm>
          <a:off x="238125" y="37709475"/>
          <a:ext cx="84486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100"/>
  <sheetViews>
    <sheetView workbookViewId="0" topLeftCell="A13">
      <selection activeCell="F13" sqref="F13"/>
    </sheetView>
  </sheetViews>
  <sheetFormatPr defaultColWidth="9.140625" defaultRowHeight="12.75"/>
  <cols>
    <col min="1" max="1" width="10.57421875" style="1" bestFit="1" customWidth="1"/>
    <col min="2" max="4" width="9.140625" style="1" customWidth="1"/>
    <col min="5" max="9" width="11.140625" style="1" customWidth="1"/>
    <col min="10" max="10" width="9.8515625" style="1" customWidth="1"/>
    <col min="11" max="16384" width="9.140625" style="1" customWidth="1"/>
  </cols>
  <sheetData>
    <row r="1" ht="12.75">
      <c r="A1" s="4" t="str">
        <f>+'Income Stat'!A1</f>
        <v>GADANG HOLDINGS BERHAD (278114-K)</v>
      </c>
    </row>
    <row r="2" ht="12.75">
      <c r="A2" s="4" t="str">
        <f>+'Income Stat'!A2</f>
        <v>UNAUDITED 4TH QUARTER REPORT  ON CONSOLIDATED RESULTS</v>
      </c>
    </row>
    <row r="3" ht="12.75">
      <c r="A3" s="4" t="str">
        <f>+'Income Stat'!A3</f>
        <v>FOR THE FINANCIAL QUARTER ENDED 31 MAY 2003</v>
      </c>
    </row>
    <row r="5" ht="12.75">
      <c r="A5" s="4" t="s">
        <v>104</v>
      </c>
    </row>
    <row r="6" ht="12.75">
      <c r="A6" s="4"/>
    </row>
    <row r="7" spans="5:10" ht="14.25">
      <c r="E7" s="3"/>
      <c r="F7" s="63" t="s">
        <v>18</v>
      </c>
      <c r="G7" s="63" t="s">
        <v>18</v>
      </c>
      <c r="H7" s="3" t="s">
        <v>11</v>
      </c>
      <c r="I7" s="3"/>
      <c r="J7" s="2"/>
    </row>
    <row r="8" spans="1:11" ht="15">
      <c r="A8" s="8"/>
      <c r="B8" s="8"/>
      <c r="C8" s="8"/>
      <c r="D8" s="8"/>
      <c r="E8" s="63" t="s">
        <v>106</v>
      </c>
      <c r="F8" s="63" t="s">
        <v>108</v>
      </c>
      <c r="G8" s="63" t="s">
        <v>108</v>
      </c>
      <c r="H8" s="63" t="s">
        <v>111</v>
      </c>
      <c r="I8" s="63"/>
      <c r="J8" s="6"/>
      <c r="K8" s="8"/>
    </row>
    <row r="9" spans="1:11" ht="15">
      <c r="A9" s="8"/>
      <c r="B9" s="8"/>
      <c r="C9" s="8"/>
      <c r="D9" s="8"/>
      <c r="E9" s="63" t="s">
        <v>107</v>
      </c>
      <c r="F9" s="63" t="s">
        <v>109</v>
      </c>
      <c r="G9" s="63" t="s">
        <v>110</v>
      </c>
      <c r="H9" s="63" t="s">
        <v>112</v>
      </c>
      <c r="I9" s="63" t="s">
        <v>113</v>
      </c>
      <c r="J9" s="6"/>
      <c r="K9" s="8"/>
    </row>
    <row r="10" spans="1:11" ht="15">
      <c r="A10" s="8"/>
      <c r="B10" s="8"/>
      <c r="C10" s="8"/>
      <c r="D10" s="8"/>
      <c r="E10" s="63" t="s">
        <v>10</v>
      </c>
      <c r="F10" s="63" t="s">
        <v>10</v>
      </c>
      <c r="G10" s="63" t="s">
        <v>10</v>
      </c>
      <c r="H10" s="63" t="s">
        <v>10</v>
      </c>
      <c r="I10" s="63" t="s">
        <v>10</v>
      </c>
      <c r="J10" s="6"/>
      <c r="K10" s="8"/>
    </row>
    <row r="11" spans="1:11" ht="15">
      <c r="A11" s="53" t="s">
        <v>216</v>
      </c>
      <c r="B11" s="8"/>
      <c r="C11" s="8"/>
      <c r="D11" s="8"/>
      <c r="E11" s="8"/>
      <c r="F11" s="8"/>
      <c r="G11" s="8"/>
      <c r="H11" s="8"/>
      <c r="I11" s="8"/>
      <c r="J11" s="8"/>
      <c r="K11" s="8"/>
    </row>
    <row r="12" spans="1:11" ht="15">
      <c r="A12" s="79" t="s">
        <v>197</v>
      </c>
      <c r="B12" s="8"/>
      <c r="C12" s="8"/>
      <c r="D12" s="8"/>
      <c r="E12" s="8"/>
      <c r="F12" s="8"/>
      <c r="G12" s="8"/>
      <c r="H12" s="8"/>
      <c r="I12" s="8"/>
      <c r="J12" s="8"/>
      <c r="K12" s="8"/>
    </row>
    <row r="13" spans="1:11" ht="15">
      <c r="A13" s="8"/>
      <c r="B13" s="8"/>
      <c r="C13" s="8"/>
      <c r="D13" s="8"/>
      <c r="E13" s="8"/>
      <c r="F13" s="8"/>
      <c r="G13" s="8"/>
      <c r="H13" s="8"/>
      <c r="I13" s="8"/>
      <c r="J13" s="8"/>
      <c r="K13" s="8"/>
    </row>
    <row r="14" spans="1:11" ht="15">
      <c r="A14" s="8" t="s">
        <v>105</v>
      </c>
      <c r="B14" s="8"/>
      <c r="C14" s="8"/>
      <c r="D14" s="8"/>
      <c r="E14" s="10">
        <v>19900</v>
      </c>
      <c r="F14" s="10">
        <f>1347-9089+592+70</f>
        <v>-7080</v>
      </c>
      <c r="G14" s="10">
        <v>4269</v>
      </c>
      <c r="H14" s="10">
        <v>11780</v>
      </c>
      <c r="I14" s="10">
        <f>SUM(E14:H14)</f>
        <v>28869</v>
      </c>
      <c r="J14" s="8"/>
      <c r="K14" s="8"/>
    </row>
    <row r="15" spans="1:11" ht="15">
      <c r="A15" s="8"/>
      <c r="B15" s="8"/>
      <c r="C15" s="8"/>
      <c r="D15" s="8"/>
      <c r="E15" s="10"/>
      <c r="F15" s="10"/>
      <c r="G15" s="10"/>
      <c r="H15" s="10"/>
      <c r="I15" s="10"/>
      <c r="J15" s="8"/>
      <c r="K15" s="8"/>
    </row>
    <row r="16" spans="1:11" ht="15">
      <c r="A16" s="8" t="s">
        <v>217</v>
      </c>
      <c r="B16" s="8"/>
      <c r="C16" s="8"/>
      <c r="D16" s="8"/>
      <c r="E16" s="10">
        <v>30233</v>
      </c>
      <c r="F16" s="10">
        <v>-546</v>
      </c>
      <c r="G16" s="10">
        <v>0</v>
      </c>
      <c r="H16" s="10">
        <f>+'Income Stat'!I41</f>
        <v>-2865</v>
      </c>
      <c r="I16" s="10">
        <f>SUM(E16:H16)</f>
        <v>26822</v>
      </c>
      <c r="J16" s="8"/>
      <c r="K16" s="8"/>
    </row>
    <row r="17" spans="1:11" ht="15">
      <c r="A17" s="8"/>
      <c r="B17" s="8"/>
      <c r="C17" s="8"/>
      <c r="D17" s="8"/>
      <c r="E17" s="10"/>
      <c r="F17" s="10"/>
      <c r="G17" s="10"/>
      <c r="H17" s="10"/>
      <c r="I17" s="10"/>
      <c r="J17" s="8"/>
      <c r="K17" s="8"/>
    </row>
    <row r="18" spans="1:11" ht="15.75" thickBot="1">
      <c r="A18" s="91" t="s">
        <v>218</v>
      </c>
      <c r="B18" s="8"/>
      <c r="C18" s="8"/>
      <c r="D18" s="8"/>
      <c r="E18" s="30">
        <f>SUM(E14:E17)</f>
        <v>50133</v>
      </c>
      <c r="F18" s="30">
        <f>SUM(F14:F17)</f>
        <v>-7626</v>
      </c>
      <c r="G18" s="30">
        <f>SUM(G14:G17)</f>
        <v>4269</v>
      </c>
      <c r="H18" s="30">
        <f>SUM(H14:H17)</f>
        <v>8915</v>
      </c>
      <c r="I18" s="30">
        <f>SUM(I14:I17)</f>
        <v>55691</v>
      </c>
      <c r="J18" s="8"/>
      <c r="K18" s="8"/>
    </row>
    <row r="19" spans="1:11" ht="15.75" thickTop="1">
      <c r="A19" s="8"/>
      <c r="B19" s="8"/>
      <c r="C19" s="8"/>
      <c r="D19" s="8"/>
      <c r="E19" s="8"/>
      <c r="F19" s="8"/>
      <c r="G19" s="8"/>
      <c r="H19" s="72"/>
      <c r="I19" s="72">
        <f>+I18-'BS'!J44</f>
        <v>0</v>
      </c>
      <c r="J19" s="8"/>
      <c r="K19" s="8"/>
    </row>
    <row r="20" spans="1:11" ht="15">
      <c r="A20" s="53" t="s">
        <v>216</v>
      </c>
      <c r="B20" s="8"/>
      <c r="C20" s="8"/>
      <c r="D20" s="8"/>
      <c r="E20" s="8"/>
      <c r="F20" s="72" t="s">
        <v>11</v>
      </c>
      <c r="G20" s="8"/>
      <c r="H20" s="8"/>
      <c r="I20" s="8"/>
      <c r="J20" s="8"/>
      <c r="K20" s="8"/>
    </row>
    <row r="21" spans="1:11" ht="15">
      <c r="A21" s="79" t="s">
        <v>220</v>
      </c>
      <c r="B21" s="8"/>
      <c r="C21" s="8"/>
      <c r="D21" s="8"/>
      <c r="E21" s="8"/>
      <c r="F21" s="8"/>
      <c r="G21" s="8"/>
      <c r="H21" s="8"/>
      <c r="I21" s="8"/>
      <c r="J21" s="8"/>
      <c r="K21" s="8"/>
    </row>
    <row r="22" spans="1:11" ht="15">
      <c r="A22" s="8"/>
      <c r="B22" s="8"/>
      <c r="C22" s="8"/>
      <c r="D22" s="8"/>
      <c r="E22" s="8"/>
      <c r="F22" s="8"/>
      <c r="G22" s="8"/>
      <c r="H22" s="8"/>
      <c r="I22" s="8"/>
      <c r="J22" s="8"/>
      <c r="K22" s="8"/>
    </row>
    <row r="23" spans="1:11" ht="15">
      <c r="A23" s="8" t="s">
        <v>105</v>
      </c>
      <c r="B23" s="8"/>
      <c r="C23" s="8"/>
      <c r="D23" s="8"/>
      <c r="E23" s="10">
        <v>19900</v>
      </c>
      <c r="F23" s="10">
        <v>-6730</v>
      </c>
      <c r="G23" s="10">
        <v>4269</v>
      </c>
      <c r="H23" s="10">
        <v>15904</v>
      </c>
      <c r="I23" s="10">
        <f>SUM(E23:H23)</f>
        <v>33343</v>
      </c>
      <c r="J23" s="8"/>
      <c r="K23" s="8"/>
    </row>
    <row r="24" spans="1:11" ht="15">
      <c r="A24" s="8"/>
      <c r="B24" s="8"/>
      <c r="C24" s="8"/>
      <c r="D24" s="8"/>
      <c r="E24" s="10"/>
      <c r="F24" s="10"/>
      <c r="G24" s="10"/>
      <c r="H24" s="10"/>
      <c r="I24" s="10"/>
      <c r="J24" s="8"/>
      <c r="K24" s="8"/>
    </row>
    <row r="25" spans="1:11" ht="15">
      <c r="A25" s="8" t="s">
        <v>217</v>
      </c>
      <c r="B25" s="8"/>
      <c r="C25" s="8"/>
      <c r="D25" s="8"/>
      <c r="E25" s="10">
        <v>0</v>
      </c>
      <c r="F25" s="10">
        <v>-350</v>
      </c>
      <c r="G25" s="10">
        <v>0</v>
      </c>
      <c r="H25" s="10">
        <v>-4124</v>
      </c>
      <c r="I25" s="10">
        <f>SUM(E25:H25)</f>
        <v>-4474</v>
      </c>
      <c r="J25" s="8"/>
      <c r="K25" s="8"/>
    </row>
    <row r="26" spans="1:11" ht="15">
      <c r="A26" s="8"/>
      <c r="B26" s="8"/>
      <c r="C26" s="8"/>
      <c r="D26" s="8"/>
      <c r="E26" s="10"/>
      <c r="F26" s="10"/>
      <c r="G26" s="10"/>
      <c r="H26" s="10"/>
      <c r="I26" s="10"/>
      <c r="J26" s="8"/>
      <c r="K26" s="8"/>
    </row>
    <row r="27" spans="1:11" ht="15.75" thickBot="1">
      <c r="A27" s="91" t="s">
        <v>218</v>
      </c>
      <c r="B27" s="8"/>
      <c r="C27" s="8"/>
      <c r="D27" s="8"/>
      <c r="E27" s="30">
        <f>SUM(E23:E26)</f>
        <v>19900</v>
      </c>
      <c r="F27" s="30">
        <f>SUM(F23:F26)</f>
        <v>-7080</v>
      </c>
      <c r="G27" s="30">
        <f>SUM(G23:G26)</f>
        <v>4269</v>
      </c>
      <c r="H27" s="30">
        <f>SUM(H23:H26)</f>
        <v>11780</v>
      </c>
      <c r="I27" s="30">
        <f>SUM(I23:I26)</f>
        <v>28869</v>
      </c>
      <c r="J27" s="8"/>
      <c r="K27" s="8"/>
    </row>
    <row r="28" spans="1:11" ht="15.75" thickTop="1">
      <c r="A28" s="8"/>
      <c r="B28" s="8"/>
      <c r="C28" s="8"/>
      <c r="D28" s="8"/>
      <c r="E28" s="8"/>
      <c r="F28" s="8"/>
      <c r="G28" s="10"/>
      <c r="H28" s="8"/>
      <c r="I28" s="72">
        <f>+I27-'BS'!L44</f>
        <v>0</v>
      </c>
      <c r="J28" s="8"/>
      <c r="K28" s="8"/>
    </row>
    <row r="29" spans="1:11" ht="15">
      <c r="A29" s="8"/>
      <c r="B29" s="8"/>
      <c r="C29" s="8"/>
      <c r="D29" s="8"/>
      <c r="E29" s="8"/>
      <c r="F29" s="8"/>
      <c r="G29" s="8"/>
      <c r="H29" s="8"/>
      <c r="I29" s="8"/>
      <c r="J29" s="8"/>
      <c r="K29" s="8"/>
    </row>
    <row r="30" spans="1:11" ht="15">
      <c r="A30" s="53" t="s">
        <v>114</v>
      </c>
      <c r="B30" s="8"/>
      <c r="C30" s="8"/>
      <c r="D30" s="8"/>
      <c r="E30" s="8"/>
      <c r="F30" s="8"/>
      <c r="G30" s="10"/>
      <c r="H30" s="8"/>
      <c r="I30" s="8"/>
      <c r="J30" s="8"/>
      <c r="K30" s="8"/>
    </row>
    <row r="31" spans="1:11" ht="15">
      <c r="A31" s="53" t="s">
        <v>97</v>
      </c>
      <c r="B31" s="8"/>
      <c r="C31" s="8"/>
      <c r="D31" s="8"/>
      <c r="E31" s="8"/>
      <c r="F31" s="8"/>
      <c r="G31" s="10"/>
      <c r="H31" s="8"/>
      <c r="I31" s="8"/>
      <c r="J31" s="8"/>
      <c r="K31" s="8"/>
    </row>
    <row r="32" spans="1:11" ht="15">
      <c r="A32" s="8"/>
      <c r="B32" s="8"/>
      <c r="C32" s="8"/>
      <c r="D32" s="8"/>
      <c r="E32" s="8"/>
      <c r="F32" s="8"/>
      <c r="G32" s="8"/>
      <c r="H32" s="8"/>
      <c r="I32" s="8"/>
      <c r="J32" s="8"/>
      <c r="K32" s="8"/>
    </row>
    <row r="33" spans="1:11" ht="15">
      <c r="A33" s="8"/>
      <c r="B33" s="8"/>
      <c r="C33" s="8"/>
      <c r="D33" s="8"/>
      <c r="E33" s="8"/>
      <c r="F33" s="8"/>
      <c r="G33" s="8"/>
      <c r="H33" s="8"/>
      <c r="I33" s="8"/>
      <c r="J33" s="8"/>
      <c r="K33" s="8"/>
    </row>
    <row r="34" spans="1:11" ht="15">
      <c r="A34" s="8"/>
      <c r="B34" s="8"/>
      <c r="C34" s="8"/>
      <c r="D34" s="8"/>
      <c r="E34" s="8"/>
      <c r="F34" s="8"/>
      <c r="G34" s="8"/>
      <c r="H34" s="8"/>
      <c r="I34" s="8"/>
      <c r="J34" s="8"/>
      <c r="K34" s="8"/>
    </row>
    <row r="35" spans="1:11" ht="15">
      <c r="A35" s="8"/>
      <c r="B35" s="8"/>
      <c r="C35" s="8"/>
      <c r="D35" s="8"/>
      <c r="E35" s="8"/>
      <c r="F35" s="8"/>
      <c r="G35" s="8"/>
      <c r="H35" s="8"/>
      <c r="I35" s="8"/>
      <c r="J35" s="8"/>
      <c r="K35" s="8"/>
    </row>
    <row r="36" spans="1:11" ht="15">
      <c r="A36" s="8"/>
      <c r="B36" s="8"/>
      <c r="C36" s="8"/>
      <c r="D36" s="8"/>
      <c r="E36" s="8"/>
      <c r="F36" s="8"/>
      <c r="G36" s="8"/>
      <c r="H36" s="8"/>
      <c r="I36" s="8"/>
      <c r="J36" s="8"/>
      <c r="K36" s="8"/>
    </row>
    <row r="37" spans="1:11" ht="15">
      <c r="A37" s="8"/>
      <c r="B37" s="8"/>
      <c r="C37" s="8"/>
      <c r="D37" s="8"/>
      <c r="E37" s="8"/>
      <c r="F37" s="8"/>
      <c r="G37" s="8"/>
      <c r="H37" s="8"/>
      <c r="I37" s="8"/>
      <c r="J37" s="8"/>
      <c r="K37" s="8"/>
    </row>
    <row r="38" spans="1:11" ht="15">
      <c r="A38" s="8"/>
      <c r="B38" s="8"/>
      <c r="C38" s="8"/>
      <c r="D38" s="8"/>
      <c r="E38" s="8"/>
      <c r="F38" s="8"/>
      <c r="G38" s="8"/>
      <c r="H38" s="8"/>
      <c r="I38" s="8"/>
      <c r="J38" s="8"/>
      <c r="K38" s="8"/>
    </row>
    <row r="39" spans="1:11" ht="15">
      <c r="A39" s="8"/>
      <c r="B39" s="8"/>
      <c r="C39" s="8"/>
      <c r="D39" s="8"/>
      <c r="E39" s="8"/>
      <c r="F39" s="8"/>
      <c r="G39" s="8"/>
      <c r="H39" s="8"/>
      <c r="I39" s="8"/>
      <c r="J39" s="8"/>
      <c r="K39" s="8"/>
    </row>
    <row r="40" spans="1:11" ht="15">
      <c r="A40" s="8"/>
      <c r="B40" s="8"/>
      <c r="C40" s="8"/>
      <c r="D40" s="8"/>
      <c r="E40" s="8"/>
      <c r="F40" s="8"/>
      <c r="G40" s="8"/>
      <c r="H40" s="8"/>
      <c r="I40" s="8"/>
      <c r="J40" s="8"/>
      <c r="K40" s="8"/>
    </row>
    <row r="41" spans="1:11" ht="15">
      <c r="A41" s="8"/>
      <c r="B41" s="8"/>
      <c r="C41" s="8"/>
      <c r="D41" s="8"/>
      <c r="E41" s="8"/>
      <c r="F41" s="8"/>
      <c r="G41" s="8"/>
      <c r="H41" s="8"/>
      <c r="I41" s="8"/>
      <c r="J41" s="8"/>
      <c r="K41" s="8"/>
    </row>
    <row r="42" spans="1:11" ht="15">
      <c r="A42" s="8"/>
      <c r="B42" s="8"/>
      <c r="C42" s="8"/>
      <c r="D42" s="8"/>
      <c r="E42" s="8"/>
      <c r="F42" s="8"/>
      <c r="G42" s="8"/>
      <c r="H42" s="8"/>
      <c r="I42" s="8"/>
      <c r="J42" s="8"/>
      <c r="K42" s="8"/>
    </row>
    <row r="43" spans="1:11" ht="15">
      <c r="A43" s="8"/>
      <c r="B43" s="8"/>
      <c r="C43" s="8"/>
      <c r="D43" s="8"/>
      <c r="E43" s="8"/>
      <c r="F43" s="8"/>
      <c r="G43" s="8"/>
      <c r="H43" s="8"/>
      <c r="I43" s="8"/>
      <c r="J43" s="8"/>
      <c r="K43" s="8"/>
    </row>
    <row r="44" spans="1:11" ht="15">
      <c r="A44" s="8"/>
      <c r="B44" s="8"/>
      <c r="C44" s="8"/>
      <c r="D44" s="8"/>
      <c r="E44" s="8"/>
      <c r="F44" s="8"/>
      <c r="G44" s="8"/>
      <c r="H44" s="8"/>
      <c r="I44" s="8"/>
      <c r="J44" s="8"/>
      <c r="K44" s="8"/>
    </row>
    <row r="45" spans="1:11" ht="15">
      <c r="A45" s="8"/>
      <c r="B45" s="8"/>
      <c r="C45" s="8"/>
      <c r="D45" s="8"/>
      <c r="E45" s="8"/>
      <c r="F45" s="8"/>
      <c r="G45" s="8"/>
      <c r="H45" s="8"/>
      <c r="I45" s="8"/>
      <c r="J45" s="8"/>
      <c r="K45" s="8"/>
    </row>
    <row r="46" spans="1:11" ht="15">
      <c r="A46" s="8"/>
      <c r="B46" s="8"/>
      <c r="C46" s="8"/>
      <c r="D46" s="8"/>
      <c r="E46" s="8"/>
      <c r="F46" s="8"/>
      <c r="G46" s="8"/>
      <c r="H46" s="8"/>
      <c r="I46" s="8"/>
      <c r="J46" s="8"/>
      <c r="K46" s="8"/>
    </row>
    <row r="47" spans="1:11" ht="15">
      <c r="A47" s="8"/>
      <c r="B47" s="8"/>
      <c r="C47" s="8"/>
      <c r="D47" s="8"/>
      <c r="E47" s="8"/>
      <c r="F47" s="8"/>
      <c r="G47" s="8"/>
      <c r="H47" s="8"/>
      <c r="I47" s="8"/>
      <c r="J47" s="8"/>
      <c r="K47" s="8"/>
    </row>
    <row r="48" spans="1:11" ht="15">
      <c r="A48" s="8"/>
      <c r="B48" s="8"/>
      <c r="C48" s="8"/>
      <c r="D48" s="8"/>
      <c r="E48" s="8"/>
      <c r="F48" s="8"/>
      <c r="G48" s="8"/>
      <c r="H48" s="8"/>
      <c r="I48" s="8"/>
      <c r="J48" s="8"/>
      <c r="K48" s="8"/>
    </row>
    <row r="49" spans="1:11" ht="15">
      <c r="A49" s="8"/>
      <c r="B49" s="8"/>
      <c r="C49" s="8"/>
      <c r="D49" s="8"/>
      <c r="E49" s="8"/>
      <c r="F49" s="8"/>
      <c r="G49" s="8"/>
      <c r="H49" s="8"/>
      <c r="I49" s="8"/>
      <c r="J49" s="8"/>
      <c r="K49" s="8"/>
    </row>
    <row r="50" spans="1:11" ht="15">
      <c r="A50" s="8"/>
      <c r="B50" s="8"/>
      <c r="C50" s="8"/>
      <c r="D50" s="8"/>
      <c r="E50" s="8"/>
      <c r="F50" s="8"/>
      <c r="G50" s="8"/>
      <c r="H50" s="8"/>
      <c r="I50" s="8"/>
      <c r="J50" s="8"/>
      <c r="K50" s="8"/>
    </row>
    <row r="51" spans="1:11" ht="15">
      <c r="A51" s="8"/>
      <c r="B51" s="8"/>
      <c r="C51" s="8"/>
      <c r="D51" s="8"/>
      <c r="E51" s="8"/>
      <c r="F51" s="8"/>
      <c r="G51" s="8"/>
      <c r="H51" s="8"/>
      <c r="I51" s="8"/>
      <c r="J51" s="8"/>
      <c r="K51" s="8"/>
    </row>
    <row r="52" spans="1:11" ht="15">
      <c r="A52" s="8"/>
      <c r="B52" s="8"/>
      <c r="C52" s="8"/>
      <c r="D52" s="8"/>
      <c r="E52" s="8"/>
      <c r="F52" s="8"/>
      <c r="G52" s="8"/>
      <c r="H52" s="8"/>
      <c r="I52" s="8"/>
      <c r="J52" s="8"/>
      <c r="K52" s="8"/>
    </row>
    <row r="53" spans="1:11" ht="15">
      <c r="A53" s="8"/>
      <c r="B53" s="8"/>
      <c r="C53" s="8"/>
      <c r="D53" s="8"/>
      <c r="E53" s="8"/>
      <c r="F53" s="8"/>
      <c r="G53" s="8"/>
      <c r="H53" s="8"/>
      <c r="I53" s="8"/>
      <c r="J53" s="8"/>
      <c r="K53" s="8"/>
    </row>
    <row r="54" spans="1:11" ht="15">
      <c r="A54" s="8"/>
      <c r="B54" s="8"/>
      <c r="C54" s="8"/>
      <c r="D54" s="8"/>
      <c r="E54" s="8"/>
      <c r="F54" s="8"/>
      <c r="G54" s="8"/>
      <c r="H54" s="8"/>
      <c r="I54" s="8"/>
      <c r="J54" s="8"/>
      <c r="K54" s="8"/>
    </row>
    <row r="55" spans="1:11" ht="15">
      <c r="A55" s="8"/>
      <c r="B55" s="8"/>
      <c r="C55" s="8"/>
      <c r="D55" s="8"/>
      <c r="E55" s="8"/>
      <c r="F55" s="8"/>
      <c r="G55" s="8"/>
      <c r="H55" s="8"/>
      <c r="I55" s="8"/>
      <c r="J55" s="8"/>
      <c r="K55" s="8"/>
    </row>
    <row r="56" spans="1:11" ht="15">
      <c r="A56" s="8"/>
      <c r="B56" s="8"/>
      <c r="C56" s="8"/>
      <c r="D56" s="8"/>
      <c r="E56" s="8"/>
      <c r="F56" s="8"/>
      <c r="G56" s="8"/>
      <c r="H56" s="8"/>
      <c r="I56" s="8"/>
      <c r="J56" s="8"/>
      <c r="K56" s="8"/>
    </row>
    <row r="57" spans="1:11" ht="15">
      <c r="A57" s="8"/>
      <c r="B57" s="8"/>
      <c r="C57" s="8"/>
      <c r="D57" s="8"/>
      <c r="E57" s="8"/>
      <c r="F57" s="8"/>
      <c r="G57" s="8"/>
      <c r="H57" s="8"/>
      <c r="I57" s="8"/>
      <c r="J57" s="8"/>
      <c r="K57" s="8"/>
    </row>
    <row r="58" spans="1:11" ht="15">
      <c r="A58" s="8"/>
      <c r="B58" s="8"/>
      <c r="C58" s="8"/>
      <c r="D58" s="8"/>
      <c r="E58" s="8"/>
      <c r="F58" s="8"/>
      <c r="G58" s="8"/>
      <c r="H58" s="8"/>
      <c r="I58" s="8"/>
      <c r="J58" s="8"/>
      <c r="K58" s="8"/>
    </row>
    <row r="59" spans="1:11" ht="15">
      <c r="A59" s="8"/>
      <c r="B59" s="8"/>
      <c r="C59" s="8"/>
      <c r="D59" s="8"/>
      <c r="E59" s="8"/>
      <c r="F59" s="8"/>
      <c r="G59" s="8"/>
      <c r="H59" s="8"/>
      <c r="I59" s="8"/>
      <c r="J59" s="8"/>
      <c r="K59" s="8"/>
    </row>
    <row r="60" spans="1:11" ht="15">
      <c r="A60" s="8"/>
      <c r="B60" s="8"/>
      <c r="C60" s="8"/>
      <c r="D60" s="8"/>
      <c r="E60" s="8"/>
      <c r="F60" s="8"/>
      <c r="G60" s="8"/>
      <c r="H60" s="8"/>
      <c r="I60" s="8"/>
      <c r="J60" s="8"/>
      <c r="K60" s="8"/>
    </row>
    <row r="61" spans="1:11" ht="15">
      <c r="A61" s="8"/>
      <c r="B61" s="8"/>
      <c r="C61" s="8"/>
      <c r="D61" s="8"/>
      <c r="E61" s="8"/>
      <c r="F61" s="8"/>
      <c r="G61" s="8"/>
      <c r="H61" s="8"/>
      <c r="I61" s="8"/>
      <c r="J61" s="8"/>
      <c r="K61" s="8"/>
    </row>
    <row r="62" spans="1:11" ht="15">
      <c r="A62" s="8"/>
      <c r="B62" s="8"/>
      <c r="C62" s="8"/>
      <c r="D62" s="8"/>
      <c r="E62" s="8"/>
      <c r="F62" s="8"/>
      <c r="G62" s="8"/>
      <c r="H62" s="8"/>
      <c r="I62" s="8"/>
      <c r="J62" s="8"/>
      <c r="K62" s="8"/>
    </row>
    <row r="63" spans="1:11" ht="15">
      <c r="A63" s="8"/>
      <c r="B63" s="8"/>
      <c r="C63" s="8"/>
      <c r="D63" s="8"/>
      <c r="E63" s="8"/>
      <c r="F63" s="8"/>
      <c r="G63" s="8"/>
      <c r="H63" s="8"/>
      <c r="I63" s="8"/>
      <c r="J63" s="8"/>
      <c r="K63" s="8"/>
    </row>
    <row r="64" spans="1:11" ht="15">
      <c r="A64" s="8"/>
      <c r="B64" s="8"/>
      <c r="C64" s="8"/>
      <c r="D64" s="8"/>
      <c r="E64" s="8"/>
      <c r="F64" s="8"/>
      <c r="G64" s="8"/>
      <c r="H64" s="8"/>
      <c r="I64" s="8"/>
      <c r="J64" s="8"/>
      <c r="K64" s="8"/>
    </row>
    <row r="65" spans="1:11" ht="15">
      <c r="A65" s="8"/>
      <c r="B65" s="8"/>
      <c r="C65" s="8"/>
      <c r="D65" s="8"/>
      <c r="E65" s="8"/>
      <c r="F65" s="8"/>
      <c r="G65" s="8"/>
      <c r="H65" s="8"/>
      <c r="I65" s="8"/>
      <c r="J65" s="8"/>
      <c r="K65" s="8"/>
    </row>
    <row r="66" spans="1:11" ht="15">
      <c r="A66" s="8"/>
      <c r="B66" s="8"/>
      <c r="C66" s="8"/>
      <c r="D66" s="8"/>
      <c r="E66" s="8"/>
      <c r="F66" s="8"/>
      <c r="G66" s="8"/>
      <c r="H66" s="8"/>
      <c r="I66" s="8"/>
      <c r="J66" s="8"/>
      <c r="K66" s="8"/>
    </row>
    <row r="67" spans="1:11" ht="15">
      <c r="A67" s="8"/>
      <c r="B67" s="8"/>
      <c r="C67" s="8"/>
      <c r="D67" s="8"/>
      <c r="E67" s="8"/>
      <c r="F67" s="8"/>
      <c r="G67" s="8"/>
      <c r="H67" s="8"/>
      <c r="I67" s="8"/>
      <c r="J67" s="8"/>
      <c r="K67" s="8"/>
    </row>
    <row r="68" spans="1:11" ht="15">
      <c r="A68" s="8"/>
      <c r="B68" s="8"/>
      <c r="C68" s="8"/>
      <c r="D68" s="8"/>
      <c r="E68" s="8"/>
      <c r="F68" s="8"/>
      <c r="G68" s="8"/>
      <c r="H68" s="8"/>
      <c r="I68" s="8"/>
      <c r="J68" s="8"/>
      <c r="K68" s="8"/>
    </row>
    <row r="69" spans="1:11" ht="15">
      <c r="A69" s="8"/>
      <c r="B69" s="8"/>
      <c r="C69" s="8"/>
      <c r="D69" s="8"/>
      <c r="E69" s="8"/>
      <c r="F69" s="8"/>
      <c r="G69" s="8"/>
      <c r="H69" s="8"/>
      <c r="I69" s="8"/>
      <c r="J69" s="8"/>
      <c r="K69" s="8"/>
    </row>
    <row r="70" spans="1:11" ht="15">
      <c r="A70" s="8"/>
      <c r="B70" s="8"/>
      <c r="C70" s="8"/>
      <c r="D70" s="8"/>
      <c r="E70" s="8"/>
      <c r="F70" s="8"/>
      <c r="G70" s="8"/>
      <c r="H70" s="8"/>
      <c r="I70" s="8"/>
      <c r="J70" s="8"/>
      <c r="K70" s="8"/>
    </row>
    <row r="71" spans="1:11" ht="15">
      <c r="A71" s="8"/>
      <c r="B71" s="8"/>
      <c r="C71" s="8"/>
      <c r="D71" s="8"/>
      <c r="E71" s="8"/>
      <c r="F71" s="8"/>
      <c r="G71" s="8"/>
      <c r="H71" s="8"/>
      <c r="I71" s="8"/>
      <c r="J71" s="8"/>
      <c r="K71" s="8"/>
    </row>
    <row r="72" spans="1:11" ht="15">
      <c r="A72" s="8"/>
      <c r="B72" s="8"/>
      <c r="C72" s="8"/>
      <c r="D72" s="8"/>
      <c r="E72" s="8"/>
      <c r="F72" s="8"/>
      <c r="G72" s="8"/>
      <c r="H72" s="8"/>
      <c r="I72" s="8"/>
      <c r="J72" s="8"/>
      <c r="K72" s="8"/>
    </row>
    <row r="73" spans="1:11" ht="15">
      <c r="A73" s="8"/>
      <c r="B73" s="8"/>
      <c r="C73" s="8"/>
      <c r="D73" s="8"/>
      <c r="E73" s="8"/>
      <c r="F73" s="8"/>
      <c r="G73" s="8"/>
      <c r="H73" s="8"/>
      <c r="I73" s="8"/>
      <c r="J73" s="8"/>
      <c r="K73" s="8"/>
    </row>
    <row r="74" spans="1:11" ht="15">
      <c r="A74" s="8"/>
      <c r="B74" s="8"/>
      <c r="C74" s="8"/>
      <c r="D74" s="8"/>
      <c r="E74" s="8"/>
      <c r="F74" s="8"/>
      <c r="G74" s="8"/>
      <c r="H74" s="8"/>
      <c r="I74" s="8"/>
      <c r="J74" s="8"/>
      <c r="K74" s="8"/>
    </row>
    <row r="75" spans="1:11" ht="15">
      <c r="A75" s="8"/>
      <c r="B75" s="8"/>
      <c r="C75" s="8"/>
      <c r="D75" s="8"/>
      <c r="E75" s="8"/>
      <c r="F75" s="8"/>
      <c r="G75" s="8"/>
      <c r="H75" s="8"/>
      <c r="I75" s="8"/>
      <c r="J75" s="8"/>
      <c r="K75" s="8"/>
    </row>
    <row r="76" spans="1:11" ht="15">
      <c r="A76" s="8"/>
      <c r="B76" s="8"/>
      <c r="C76" s="8"/>
      <c r="D76" s="8"/>
      <c r="E76" s="8"/>
      <c r="F76" s="8"/>
      <c r="G76" s="8"/>
      <c r="H76" s="8"/>
      <c r="I76" s="8"/>
      <c r="J76" s="8"/>
      <c r="K76" s="8"/>
    </row>
    <row r="77" spans="1:11" ht="15">
      <c r="A77" s="8"/>
      <c r="B77" s="8"/>
      <c r="C77" s="8"/>
      <c r="D77" s="8"/>
      <c r="E77" s="8"/>
      <c r="F77" s="8"/>
      <c r="G77" s="8"/>
      <c r="H77" s="8"/>
      <c r="I77" s="8"/>
      <c r="J77" s="8"/>
      <c r="K77" s="8"/>
    </row>
    <row r="78" spans="1:11" ht="15">
      <c r="A78" s="8"/>
      <c r="B78" s="8"/>
      <c r="C78" s="8"/>
      <c r="D78" s="8"/>
      <c r="E78" s="8"/>
      <c r="F78" s="8"/>
      <c r="G78" s="8"/>
      <c r="H78" s="8"/>
      <c r="I78" s="8"/>
      <c r="J78" s="8"/>
      <c r="K78" s="8"/>
    </row>
    <row r="79" spans="1:11" ht="15">
      <c r="A79" s="8"/>
      <c r="B79" s="8"/>
      <c r="C79" s="8"/>
      <c r="D79" s="8"/>
      <c r="E79" s="8"/>
      <c r="F79" s="8"/>
      <c r="G79" s="8"/>
      <c r="H79" s="8"/>
      <c r="I79" s="8"/>
      <c r="J79" s="8"/>
      <c r="K79" s="8"/>
    </row>
    <row r="80" spans="1:11" ht="15">
      <c r="A80" s="8"/>
      <c r="B80" s="8"/>
      <c r="C80" s="8"/>
      <c r="D80" s="8"/>
      <c r="E80" s="8"/>
      <c r="F80" s="8"/>
      <c r="G80" s="8"/>
      <c r="H80" s="8"/>
      <c r="I80" s="8"/>
      <c r="J80" s="8"/>
      <c r="K80" s="8"/>
    </row>
    <row r="81" spans="1:11" ht="15">
      <c r="A81" s="8"/>
      <c r="B81" s="8"/>
      <c r="C81" s="8"/>
      <c r="D81" s="8"/>
      <c r="E81" s="8"/>
      <c r="F81" s="8"/>
      <c r="G81" s="8"/>
      <c r="H81" s="8"/>
      <c r="I81" s="8"/>
      <c r="J81" s="8"/>
      <c r="K81" s="8"/>
    </row>
    <row r="82" spans="1:11" ht="15">
      <c r="A82" s="8"/>
      <c r="B82" s="8"/>
      <c r="C82" s="8"/>
      <c r="D82" s="8"/>
      <c r="E82" s="8"/>
      <c r="F82" s="8"/>
      <c r="G82" s="8"/>
      <c r="H82" s="8"/>
      <c r="I82" s="8"/>
      <c r="J82" s="8"/>
      <c r="K82" s="8"/>
    </row>
    <row r="83" spans="1:11" ht="15">
      <c r="A83" s="8"/>
      <c r="B83" s="8"/>
      <c r="C83" s="8"/>
      <c r="D83" s="8"/>
      <c r="E83" s="8"/>
      <c r="F83" s="8"/>
      <c r="G83" s="8"/>
      <c r="H83" s="8"/>
      <c r="I83" s="8"/>
      <c r="J83" s="8"/>
      <c r="K83" s="8"/>
    </row>
    <row r="84" spans="1:11" ht="15">
      <c r="A84" s="8"/>
      <c r="B84" s="8"/>
      <c r="C84" s="8"/>
      <c r="D84" s="8"/>
      <c r="E84" s="8"/>
      <c r="F84" s="8"/>
      <c r="G84" s="8"/>
      <c r="H84" s="8"/>
      <c r="I84" s="8"/>
      <c r="J84" s="8"/>
      <c r="K84" s="8"/>
    </row>
    <row r="85" spans="1:11" ht="15">
      <c r="A85" s="8"/>
      <c r="B85" s="8"/>
      <c r="C85" s="8"/>
      <c r="D85" s="8"/>
      <c r="E85" s="8"/>
      <c r="F85" s="8"/>
      <c r="G85" s="8"/>
      <c r="H85" s="8"/>
      <c r="I85" s="8"/>
      <c r="J85" s="8"/>
      <c r="K85" s="8"/>
    </row>
    <row r="86" spans="1:11" ht="15">
      <c r="A86" s="8"/>
      <c r="B86" s="8"/>
      <c r="C86" s="8"/>
      <c r="D86" s="8"/>
      <c r="E86" s="8"/>
      <c r="F86" s="8"/>
      <c r="G86" s="8"/>
      <c r="H86" s="8"/>
      <c r="I86" s="8"/>
      <c r="J86" s="8"/>
      <c r="K86" s="8"/>
    </row>
    <row r="87" spans="1:11" ht="15">
      <c r="A87" s="8"/>
      <c r="B87" s="8"/>
      <c r="C87" s="8"/>
      <c r="D87" s="8"/>
      <c r="E87" s="8"/>
      <c r="F87" s="8"/>
      <c r="G87" s="8"/>
      <c r="H87" s="8"/>
      <c r="I87" s="8"/>
      <c r="J87" s="8"/>
      <c r="K87" s="8"/>
    </row>
    <row r="88" spans="1:11" ht="15">
      <c r="A88" s="8"/>
      <c r="B88" s="8"/>
      <c r="C88" s="8"/>
      <c r="D88" s="8"/>
      <c r="E88" s="8"/>
      <c r="F88" s="8"/>
      <c r="G88" s="8"/>
      <c r="H88" s="8"/>
      <c r="I88" s="8"/>
      <c r="J88" s="8"/>
      <c r="K88" s="8"/>
    </row>
    <row r="89" spans="1:11" ht="15">
      <c r="A89" s="8"/>
      <c r="B89" s="8"/>
      <c r="C89" s="8"/>
      <c r="D89" s="8"/>
      <c r="E89" s="8"/>
      <c r="F89" s="8"/>
      <c r="G89" s="8"/>
      <c r="H89" s="8"/>
      <c r="I89" s="8"/>
      <c r="J89" s="8"/>
      <c r="K89" s="8"/>
    </row>
    <row r="90" spans="1:11" ht="15">
      <c r="A90" s="8"/>
      <c r="B90" s="8"/>
      <c r="C90" s="8"/>
      <c r="D90" s="8"/>
      <c r="E90" s="8"/>
      <c r="F90" s="8"/>
      <c r="G90" s="8"/>
      <c r="H90" s="8"/>
      <c r="I90" s="8"/>
      <c r="J90" s="8"/>
      <c r="K90" s="8"/>
    </row>
    <row r="91" spans="1:11" ht="15">
      <c r="A91" s="8"/>
      <c r="B91" s="8"/>
      <c r="C91" s="8"/>
      <c r="D91" s="8"/>
      <c r="E91" s="8"/>
      <c r="F91" s="8"/>
      <c r="G91" s="8"/>
      <c r="H91" s="8"/>
      <c r="I91" s="8"/>
      <c r="J91" s="8"/>
      <c r="K91" s="8"/>
    </row>
    <row r="92" spans="1:11" ht="15">
      <c r="A92" s="8"/>
      <c r="B92" s="8"/>
      <c r="C92" s="8"/>
      <c r="D92" s="8"/>
      <c r="E92" s="8"/>
      <c r="F92" s="8"/>
      <c r="G92" s="8"/>
      <c r="H92" s="8"/>
      <c r="I92" s="8"/>
      <c r="J92" s="8"/>
      <c r="K92" s="8"/>
    </row>
    <row r="93" spans="1:11" ht="15">
      <c r="A93" s="8"/>
      <c r="B93" s="8"/>
      <c r="C93" s="8"/>
      <c r="D93" s="8"/>
      <c r="E93" s="8"/>
      <c r="F93" s="8"/>
      <c r="G93" s="8"/>
      <c r="H93" s="8"/>
      <c r="I93" s="8"/>
      <c r="J93" s="8"/>
      <c r="K93" s="8"/>
    </row>
    <row r="94" spans="1:11" ht="15">
      <c r="A94" s="8"/>
      <c r="B94" s="8"/>
      <c r="C94" s="8"/>
      <c r="D94" s="8"/>
      <c r="E94" s="8"/>
      <c r="F94" s="8"/>
      <c r="G94" s="8"/>
      <c r="H94" s="8"/>
      <c r="I94" s="8"/>
      <c r="J94" s="8"/>
      <c r="K94" s="8"/>
    </row>
    <row r="95" spans="1:11" ht="15">
      <c r="A95" s="8"/>
      <c r="B95" s="8"/>
      <c r="C95" s="8"/>
      <c r="D95" s="8"/>
      <c r="E95" s="8"/>
      <c r="F95" s="8"/>
      <c r="G95" s="8"/>
      <c r="H95" s="8"/>
      <c r="I95" s="8"/>
      <c r="J95" s="8"/>
      <c r="K95" s="8"/>
    </row>
    <row r="96" spans="1:11" ht="15">
      <c r="A96" s="8"/>
      <c r="B96" s="8"/>
      <c r="C96" s="8"/>
      <c r="D96" s="8"/>
      <c r="E96" s="8"/>
      <c r="F96" s="8"/>
      <c r="G96" s="8"/>
      <c r="H96" s="8"/>
      <c r="I96" s="8"/>
      <c r="J96" s="8"/>
      <c r="K96" s="8"/>
    </row>
    <row r="97" spans="1:11" ht="15">
      <c r="A97" s="8"/>
      <c r="B97" s="8"/>
      <c r="C97" s="8"/>
      <c r="D97" s="8"/>
      <c r="E97" s="8"/>
      <c r="F97" s="8"/>
      <c r="G97" s="8"/>
      <c r="H97" s="8"/>
      <c r="I97" s="8"/>
      <c r="J97" s="8"/>
      <c r="K97" s="8"/>
    </row>
    <row r="98" spans="1:11" ht="15">
      <c r="A98" s="8"/>
      <c r="B98" s="8"/>
      <c r="C98" s="8"/>
      <c r="D98" s="8"/>
      <c r="E98" s="8"/>
      <c r="F98" s="8"/>
      <c r="G98" s="8"/>
      <c r="H98" s="8"/>
      <c r="I98" s="8"/>
      <c r="J98" s="8"/>
      <c r="K98" s="8"/>
    </row>
    <row r="99" spans="1:11" ht="15">
      <c r="A99" s="8"/>
      <c r="B99" s="8"/>
      <c r="C99" s="8"/>
      <c r="D99" s="8"/>
      <c r="E99" s="8"/>
      <c r="F99" s="8"/>
      <c r="G99" s="8"/>
      <c r="H99" s="8"/>
      <c r="I99" s="8"/>
      <c r="J99" s="8"/>
      <c r="K99" s="8"/>
    </row>
    <row r="100" spans="1:11" ht="15">
      <c r="A100" s="8"/>
      <c r="B100" s="8"/>
      <c r="C100" s="8"/>
      <c r="D100" s="8"/>
      <c r="E100" s="8"/>
      <c r="F100" s="8"/>
      <c r="G100" s="8"/>
      <c r="H100" s="8"/>
      <c r="I100" s="8"/>
      <c r="J100" s="8"/>
      <c r="K100" s="8"/>
    </row>
  </sheetData>
  <printOptions/>
  <pageMargins left="0.75" right="0.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Q420"/>
  <sheetViews>
    <sheetView tabSelected="1" workbookViewId="0" topLeftCell="A41">
      <selection activeCell="E57" sqref="E57"/>
    </sheetView>
  </sheetViews>
  <sheetFormatPr defaultColWidth="9.140625" defaultRowHeight="12.75"/>
  <cols>
    <col min="1" max="1" width="3.140625" style="8" customWidth="1"/>
    <col min="2" max="3" width="9.140625" style="8" customWidth="1"/>
    <col min="4" max="4" width="9.8515625" style="8" customWidth="1"/>
    <col min="5" max="5" width="19.8515625" style="8" customWidth="1"/>
    <col min="6" max="6" width="11.7109375" style="8" customWidth="1"/>
    <col min="7" max="7" width="12.57421875" style="8" customWidth="1"/>
    <col min="8" max="8" width="3.7109375" style="8" customWidth="1"/>
    <col min="9" max="9" width="11.7109375" style="8" customWidth="1"/>
    <col min="10" max="10" width="1.421875" style="8" customWidth="1"/>
    <col min="11" max="11" width="11.00390625" style="8" customWidth="1"/>
    <col min="12" max="12" width="1.7109375" style="8" customWidth="1"/>
    <col min="13" max="13" width="11.28125" style="8" customWidth="1"/>
    <col min="14" max="14" width="14.00390625" style="8" customWidth="1"/>
    <col min="15" max="16384" width="9.140625" style="8" customWidth="1"/>
  </cols>
  <sheetData>
    <row r="1" ht="15">
      <c r="A1" s="53" t="str">
        <f>+'Income Stat'!A1</f>
        <v>GADANG HOLDINGS BERHAD (278114-K)</v>
      </c>
    </row>
    <row r="2" ht="15">
      <c r="A2" s="53" t="str">
        <f>+'Income Stat'!A2</f>
        <v>UNAUDITED 4TH QUARTER REPORT  ON CONSOLIDATED RESULTS</v>
      </c>
    </row>
    <row r="3" ht="15">
      <c r="A3" s="53" t="str">
        <f>+'Income Stat'!A3</f>
        <v>FOR THE FINANCIAL QUARTER ENDED 31 MAY 2003</v>
      </c>
    </row>
    <row r="5" ht="15">
      <c r="A5" s="54" t="s">
        <v>32</v>
      </c>
    </row>
    <row r="6" ht="15">
      <c r="A6" s="54"/>
    </row>
    <row r="7" spans="1:2" ht="15">
      <c r="A7" s="8" t="s">
        <v>11</v>
      </c>
      <c r="B7" s="53" t="s">
        <v>146</v>
      </c>
    </row>
    <row r="8" ht="4.5" customHeight="1"/>
    <row r="9" spans="1:14" ht="15">
      <c r="A9" s="53" t="s">
        <v>11</v>
      </c>
      <c r="B9" s="110" t="s">
        <v>184</v>
      </c>
      <c r="C9" s="110"/>
      <c r="D9" s="110"/>
      <c r="E9" s="110"/>
      <c r="F9" s="110"/>
      <c r="G9" s="110"/>
      <c r="H9" s="110"/>
      <c r="I9" s="110"/>
      <c r="J9" s="110"/>
      <c r="K9" s="110"/>
      <c r="L9" s="110"/>
      <c r="M9" s="93"/>
      <c r="N9" s="75"/>
    </row>
    <row r="10" spans="1:14" ht="15">
      <c r="A10" s="53"/>
      <c r="B10" s="110"/>
      <c r="C10" s="110"/>
      <c r="D10" s="110"/>
      <c r="E10" s="110"/>
      <c r="F10" s="110"/>
      <c r="G10" s="110"/>
      <c r="H10" s="110"/>
      <c r="I10" s="110"/>
      <c r="J10" s="110"/>
      <c r="K10" s="110"/>
      <c r="L10" s="110"/>
      <c r="M10" s="93"/>
      <c r="N10" s="75"/>
    </row>
    <row r="11" spans="1:14" ht="14.25" customHeight="1">
      <c r="A11" s="53"/>
      <c r="B11" s="110"/>
      <c r="C11" s="110"/>
      <c r="D11" s="110"/>
      <c r="E11" s="110"/>
      <c r="F11" s="110"/>
      <c r="G11" s="110"/>
      <c r="H11" s="110"/>
      <c r="I11" s="110"/>
      <c r="J11" s="110"/>
      <c r="K11" s="110"/>
      <c r="L11" s="110"/>
      <c r="M11" s="93"/>
      <c r="N11" s="75"/>
    </row>
    <row r="12" ht="12" customHeight="1">
      <c r="A12" s="53"/>
    </row>
    <row r="13" spans="1:14" ht="15">
      <c r="A13" s="53"/>
      <c r="B13" s="108" t="s">
        <v>225</v>
      </c>
      <c r="C13" s="108"/>
      <c r="D13" s="108"/>
      <c r="E13" s="108"/>
      <c r="F13" s="108"/>
      <c r="G13" s="108"/>
      <c r="H13" s="108"/>
      <c r="I13" s="108"/>
      <c r="J13" s="108"/>
      <c r="K13" s="108"/>
      <c r="L13" s="108"/>
      <c r="M13" s="75"/>
      <c r="N13" s="75"/>
    </row>
    <row r="14" spans="1:14" ht="27.75" customHeight="1">
      <c r="A14" s="53"/>
      <c r="B14" s="108"/>
      <c r="C14" s="108"/>
      <c r="D14" s="108"/>
      <c r="E14" s="108"/>
      <c r="F14" s="108"/>
      <c r="G14" s="108"/>
      <c r="H14" s="108"/>
      <c r="I14" s="108"/>
      <c r="J14" s="108"/>
      <c r="K14" s="108"/>
      <c r="L14" s="108"/>
      <c r="M14" s="75"/>
      <c r="N14" s="75"/>
    </row>
    <row r="15" spans="1:14" ht="12" customHeight="1">
      <c r="A15" s="53"/>
      <c r="B15" s="75"/>
      <c r="C15" s="75"/>
      <c r="D15" s="75"/>
      <c r="E15" s="75"/>
      <c r="F15" s="75"/>
      <c r="G15" s="75"/>
      <c r="H15" s="75"/>
      <c r="I15" s="75"/>
      <c r="J15" s="75"/>
      <c r="K15" s="75"/>
      <c r="L15" s="75"/>
      <c r="M15" s="75"/>
      <c r="N15" s="75"/>
    </row>
    <row r="16" spans="1:2" ht="15">
      <c r="A16" s="53"/>
      <c r="B16" s="55" t="s">
        <v>226</v>
      </c>
    </row>
    <row r="17" spans="1:2" ht="15">
      <c r="A17" s="53"/>
      <c r="B17" s="55" t="s">
        <v>234</v>
      </c>
    </row>
    <row r="18" spans="1:2" ht="15">
      <c r="A18" s="53"/>
      <c r="B18" s="55" t="s">
        <v>227</v>
      </c>
    </row>
    <row r="19" spans="1:2" ht="15">
      <c r="A19" s="53"/>
      <c r="B19" s="55" t="s">
        <v>228</v>
      </c>
    </row>
    <row r="20" spans="1:2" ht="15">
      <c r="A20" s="53"/>
      <c r="B20" s="55" t="s">
        <v>229</v>
      </c>
    </row>
    <row r="21" spans="1:2" ht="12" customHeight="1">
      <c r="A21" s="53"/>
      <c r="B21" s="55"/>
    </row>
    <row r="22" spans="1:12" ht="15" customHeight="1">
      <c r="A22" s="53"/>
      <c r="B22" s="108" t="s">
        <v>230</v>
      </c>
      <c r="C22" s="108"/>
      <c r="D22" s="108"/>
      <c r="E22" s="108"/>
      <c r="F22" s="108"/>
      <c r="G22" s="108"/>
      <c r="H22" s="108"/>
      <c r="I22" s="108"/>
      <c r="J22" s="108"/>
      <c r="K22" s="108"/>
      <c r="L22" s="108"/>
    </row>
    <row r="23" spans="1:12" ht="24.75" customHeight="1" hidden="1">
      <c r="A23" s="53"/>
      <c r="B23" s="108"/>
      <c r="C23" s="108"/>
      <c r="D23" s="108"/>
      <c r="E23" s="108"/>
      <c r="F23" s="108"/>
      <c r="G23" s="108"/>
      <c r="H23" s="108"/>
      <c r="I23" s="108"/>
      <c r="J23" s="108"/>
      <c r="K23" s="108"/>
      <c r="L23" s="108"/>
    </row>
    <row r="24" spans="1:12" ht="15" customHeight="1">
      <c r="A24" s="53"/>
      <c r="B24" s="75"/>
      <c r="C24" s="75"/>
      <c r="D24" s="75"/>
      <c r="E24" s="75"/>
      <c r="F24" s="75"/>
      <c r="G24" s="75"/>
      <c r="H24" s="75"/>
      <c r="I24" s="75"/>
      <c r="J24" s="75"/>
      <c r="K24" s="75"/>
      <c r="L24" s="75"/>
    </row>
    <row r="25" spans="1:2" ht="15.75" customHeight="1">
      <c r="A25" s="53"/>
      <c r="B25" s="53" t="s">
        <v>147</v>
      </c>
    </row>
    <row r="26" ht="15">
      <c r="A26" s="53" t="s">
        <v>11</v>
      </c>
    </row>
    <row r="27" spans="1:2" ht="14.25" customHeight="1">
      <c r="A27" s="53"/>
      <c r="B27" s="8" t="s">
        <v>148</v>
      </c>
    </row>
    <row r="28" ht="15">
      <c r="A28" s="53"/>
    </row>
    <row r="29" spans="1:2" ht="15">
      <c r="A29" s="53"/>
      <c r="B29" s="53" t="s">
        <v>187</v>
      </c>
    </row>
    <row r="30" ht="15">
      <c r="A30" s="53" t="s">
        <v>11</v>
      </c>
    </row>
    <row r="31" spans="1:2" ht="15">
      <c r="A31" s="53"/>
      <c r="B31" s="8" t="s">
        <v>149</v>
      </c>
    </row>
    <row r="32" ht="15">
      <c r="A32" s="53"/>
    </row>
    <row r="33" spans="1:2" ht="15">
      <c r="A33" s="53"/>
      <c r="B33" s="53" t="s">
        <v>150</v>
      </c>
    </row>
    <row r="34" ht="15">
      <c r="A34" s="53"/>
    </row>
    <row r="35" spans="1:2" ht="15">
      <c r="A35" s="53"/>
      <c r="B35" s="8" t="s">
        <v>188</v>
      </c>
    </row>
    <row r="36" ht="15">
      <c r="A36" s="53"/>
    </row>
    <row r="37" spans="1:2" ht="15">
      <c r="A37" s="53"/>
      <c r="B37" s="53" t="s">
        <v>151</v>
      </c>
    </row>
    <row r="38" ht="15">
      <c r="A38" s="53"/>
    </row>
    <row r="39" spans="1:13" ht="10.5" customHeight="1">
      <c r="A39" s="53"/>
      <c r="B39" s="108" t="s">
        <v>257</v>
      </c>
      <c r="C39" s="108"/>
      <c r="D39" s="108"/>
      <c r="E39" s="108"/>
      <c r="F39" s="108"/>
      <c r="G39" s="108"/>
      <c r="H39" s="108"/>
      <c r="I39" s="108"/>
      <c r="J39" s="108"/>
      <c r="K39" s="108"/>
      <c r="L39" s="108"/>
      <c r="M39" s="75"/>
    </row>
    <row r="40" spans="1:13" ht="10.5" customHeight="1">
      <c r="A40" s="53"/>
      <c r="B40" s="108"/>
      <c r="C40" s="108"/>
      <c r="D40" s="108"/>
      <c r="E40" s="108"/>
      <c r="F40" s="108"/>
      <c r="G40" s="108"/>
      <c r="H40" s="108"/>
      <c r="I40" s="108"/>
      <c r="J40" s="108"/>
      <c r="K40" s="108"/>
      <c r="L40" s="108"/>
      <c r="M40" s="75"/>
    </row>
    <row r="41" ht="15">
      <c r="A41" s="53"/>
    </row>
    <row r="42" spans="1:2" ht="15">
      <c r="A42" s="53"/>
      <c r="B42" s="53" t="s">
        <v>132</v>
      </c>
    </row>
    <row r="43" ht="15">
      <c r="A43" s="53"/>
    </row>
    <row r="44" spans="1:2" ht="13.5" customHeight="1">
      <c r="A44" s="53"/>
      <c r="B44" s="91" t="s">
        <v>219</v>
      </c>
    </row>
    <row r="45" ht="6" customHeight="1" hidden="1">
      <c r="A45" s="53"/>
    </row>
    <row r="46" spans="1:14" ht="12.75" customHeight="1">
      <c r="A46" s="53"/>
      <c r="B46" s="108" t="s">
        <v>258</v>
      </c>
      <c r="C46" s="108"/>
      <c r="D46" s="108"/>
      <c r="E46" s="108"/>
      <c r="F46" s="108"/>
      <c r="G46" s="108"/>
      <c r="H46" s="108"/>
      <c r="I46" s="108"/>
      <c r="J46" s="108"/>
      <c r="K46" s="108"/>
      <c r="L46" s="108"/>
      <c r="M46" s="75"/>
      <c r="N46" s="75"/>
    </row>
    <row r="47" spans="1:14" ht="12.75" customHeight="1">
      <c r="A47" s="53"/>
      <c r="B47" s="108"/>
      <c r="C47" s="108"/>
      <c r="D47" s="108"/>
      <c r="E47" s="108"/>
      <c r="F47" s="108"/>
      <c r="G47" s="108"/>
      <c r="H47" s="108"/>
      <c r="I47" s="108"/>
      <c r="J47" s="108"/>
      <c r="K47" s="108"/>
      <c r="L47" s="108"/>
      <c r="M47" s="75"/>
      <c r="N47" s="75"/>
    </row>
    <row r="48" spans="1:14" ht="22.5" customHeight="1">
      <c r="A48" s="53"/>
      <c r="B48" s="108"/>
      <c r="C48" s="108"/>
      <c r="D48" s="108"/>
      <c r="E48" s="108"/>
      <c r="F48" s="108"/>
      <c r="G48" s="108"/>
      <c r="H48" s="108"/>
      <c r="I48" s="108"/>
      <c r="J48" s="108"/>
      <c r="K48" s="108"/>
      <c r="L48" s="108"/>
      <c r="M48" s="75"/>
      <c r="N48" s="75"/>
    </row>
    <row r="49" spans="1:14" ht="9.75" customHeight="1">
      <c r="A49" s="53"/>
      <c r="B49" s="75"/>
      <c r="C49" s="75"/>
      <c r="D49" s="75"/>
      <c r="E49" s="75"/>
      <c r="F49" s="75"/>
      <c r="G49" s="75"/>
      <c r="H49" s="75"/>
      <c r="I49" s="75"/>
      <c r="J49" s="75"/>
      <c r="K49" s="75"/>
      <c r="L49" s="75"/>
      <c r="M49" s="75"/>
      <c r="N49" s="75"/>
    </row>
    <row r="50" spans="1:14" ht="15">
      <c r="A50" s="53"/>
      <c r="B50" s="110" t="s">
        <v>183</v>
      </c>
      <c r="C50" s="110"/>
      <c r="D50" s="110"/>
      <c r="E50" s="110"/>
      <c r="F50" s="110"/>
      <c r="G50" s="110"/>
      <c r="H50" s="110"/>
      <c r="I50" s="110"/>
      <c r="J50" s="110"/>
      <c r="K50" s="110"/>
      <c r="L50" s="110"/>
      <c r="M50" s="93"/>
      <c r="N50" s="75"/>
    </row>
    <row r="51" spans="1:14" ht="15">
      <c r="A51" s="53"/>
      <c r="B51" s="110"/>
      <c r="C51" s="110"/>
      <c r="D51" s="110"/>
      <c r="E51" s="110"/>
      <c r="F51" s="110"/>
      <c r="G51" s="110"/>
      <c r="H51" s="110"/>
      <c r="I51" s="110"/>
      <c r="J51" s="110"/>
      <c r="K51" s="110"/>
      <c r="L51" s="110"/>
      <c r="M51" s="93"/>
      <c r="N51" s="75"/>
    </row>
    <row r="52" ht="12" customHeight="1">
      <c r="A52" s="53"/>
    </row>
    <row r="53" spans="1:14" ht="15">
      <c r="A53" s="53"/>
      <c r="B53" s="105" t="s">
        <v>239</v>
      </c>
      <c r="C53" s="105"/>
      <c r="D53" s="105"/>
      <c r="E53" s="105"/>
      <c r="F53" s="105"/>
      <c r="G53" s="105"/>
      <c r="H53" s="105"/>
      <c r="I53" s="105"/>
      <c r="J53" s="105"/>
      <c r="K53" s="105"/>
      <c r="L53" s="105"/>
      <c r="M53" s="76"/>
      <c r="N53" s="76"/>
    </row>
    <row r="54" spans="1:14" ht="15">
      <c r="A54" s="53"/>
      <c r="B54" s="105"/>
      <c r="C54" s="105"/>
      <c r="D54" s="105"/>
      <c r="E54" s="105"/>
      <c r="F54" s="105"/>
      <c r="G54" s="105"/>
      <c r="H54" s="105"/>
      <c r="I54" s="105"/>
      <c r="J54" s="105"/>
      <c r="K54" s="105"/>
      <c r="L54" s="105"/>
      <c r="M54" s="76"/>
      <c r="N54" s="76"/>
    </row>
    <row r="55" spans="1:14" ht="15">
      <c r="A55" s="53"/>
      <c r="B55" s="105"/>
      <c r="C55" s="105"/>
      <c r="D55" s="105"/>
      <c r="E55" s="105"/>
      <c r="F55" s="105"/>
      <c r="G55" s="105"/>
      <c r="H55" s="105"/>
      <c r="I55" s="105"/>
      <c r="J55" s="105"/>
      <c r="K55" s="105"/>
      <c r="L55" s="105"/>
      <c r="M55" s="76"/>
      <c r="N55" s="76"/>
    </row>
    <row r="56" ht="12.75" customHeight="1">
      <c r="A56" s="53"/>
    </row>
    <row r="57" spans="1:2" ht="15">
      <c r="A57" s="53"/>
      <c r="B57" s="53" t="s">
        <v>133</v>
      </c>
    </row>
    <row r="58" ht="9.75" customHeight="1">
      <c r="A58" s="53"/>
    </row>
    <row r="59" spans="1:2" ht="15">
      <c r="A59" s="53"/>
      <c r="B59" s="8" t="s">
        <v>190</v>
      </c>
    </row>
    <row r="60" ht="9" customHeight="1">
      <c r="A60" s="53"/>
    </row>
    <row r="61" ht="9" customHeight="1">
      <c r="A61" s="53"/>
    </row>
    <row r="62" ht="9" customHeight="1">
      <c r="A62" s="53"/>
    </row>
    <row r="63" ht="9" customHeight="1">
      <c r="A63" s="53"/>
    </row>
    <row r="64" spans="1:2" ht="15">
      <c r="A64" s="53"/>
      <c r="B64" s="53" t="s">
        <v>237</v>
      </c>
    </row>
    <row r="65" spans="1:2" ht="9.75" customHeight="1">
      <c r="A65" s="53"/>
      <c r="B65" s="53"/>
    </row>
    <row r="66" spans="1:2" ht="15" customHeight="1">
      <c r="A66" s="53"/>
      <c r="B66" s="8" t="s">
        <v>240</v>
      </c>
    </row>
    <row r="67" ht="15" customHeight="1">
      <c r="A67" s="53"/>
    </row>
    <row r="68" spans="1:13" ht="15.75" customHeight="1">
      <c r="A68" s="53"/>
      <c r="F68" s="85" t="s">
        <v>223</v>
      </c>
      <c r="H68" s="85"/>
      <c r="I68" s="53" t="s">
        <v>224</v>
      </c>
      <c r="J68" s="85"/>
      <c r="L68" s="53"/>
      <c r="M68" s="53"/>
    </row>
    <row r="69" spans="1:17" ht="15">
      <c r="A69" s="53"/>
      <c r="F69" s="35" t="s">
        <v>7</v>
      </c>
      <c r="G69" s="35" t="s">
        <v>12</v>
      </c>
      <c r="H69" s="35"/>
      <c r="I69" s="35" t="s">
        <v>7</v>
      </c>
      <c r="J69" s="35"/>
      <c r="K69" s="35" t="s">
        <v>12</v>
      </c>
      <c r="L69" s="35"/>
      <c r="P69" s="35"/>
      <c r="Q69" s="35"/>
    </row>
    <row r="70" spans="1:17" ht="15.75">
      <c r="A70" s="53"/>
      <c r="F70" s="101" t="s">
        <v>222</v>
      </c>
      <c r="G70" s="101" t="s">
        <v>222</v>
      </c>
      <c r="H70" s="101"/>
      <c r="I70" s="101" t="s">
        <v>222</v>
      </c>
      <c r="J70" s="101"/>
      <c r="K70" s="101" t="s">
        <v>222</v>
      </c>
      <c r="L70" s="101"/>
      <c r="P70" s="35"/>
      <c r="Q70" s="35"/>
    </row>
    <row r="71" spans="1:17" ht="15">
      <c r="A71" s="53"/>
      <c r="F71" s="86" t="s">
        <v>196</v>
      </c>
      <c r="G71" s="86" t="s">
        <v>47</v>
      </c>
      <c r="H71" s="86"/>
      <c r="I71" s="86" t="str">
        <f>F71</f>
        <v>31/05/2003</v>
      </c>
      <c r="J71" s="86"/>
      <c r="K71" s="86" t="str">
        <f>+G71</f>
        <v>31/05/2002</v>
      </c>
      <c r="L71" s="86"/>
      <c r="P71" s="35"/>
      <c r="Q71" s="86"/>
    </row>
    <row r="72" spans="1:17" ht="15">
      <c r="A72" s="53"/>
      <c r="F72" s="35" t="s">
        <v>10</v>
      </c>
      <c r="G72" s="35" t="s">
        <v>10</v>
      </c>
      <c r="H72" s="35"/>
      <c r="I72" s="35" t="s">
        <v>10</v>
      </c>
      <c r="J72" s="35"/>
      <c r="K72" s="35" t="s">
        <v>10</v>
      </c>
      <c r="L72" s="35"/>
      <c r="P72" s="35"/>
      <c r="Q72" s="35"/>
    </row>
    <row r="73" spans="1:8" ht="15.75" customHeight="1">
      <c r="A73" s="53"/>
      <c r="B73" s="8" t="s">
        <v>231</v>
      </c>
      <c r="F73" s="10" t="s">
        <v>11</v>
      </c>
      <c r="H73" s="10"/>
    </row>
    <row r="74" spans="1:12" ht="14.25" customHeight="1">
      <c r="A74" s="53"/>
      <c r="B74" s="8" t="s">
        <v>35</v>
      </c>
      <c r="F74" s="10">
        <v>113123</v>
      </c>
      <c r="G74" s="10">
        <v>110959</v>
      </c>
      <c r="H74" s="10"/>
      <c r="I74" s="10">
        <v>1013</v>
      </c>
      <c r="K74" s="10">
        <v>-1834</v>
      </c>
      <c r="L74" s="10"/>
    </row>
    <row r="75" spans="1:12" ht="15">
      <c r="A75" s="53"/>
      <c r="B75" s="8" t="s">
        <v>43</v>
      </c>
      <c r="F75" s="10"/>
      <c r="G75" s="10"/>
      <c r="H75" s="10"/>
      <c r="I75" s="10" t="s">
        <v>11</v>
      </c>
      <c r="K75" s="10"/>
      <c r="L75" s="10"/>
    </row>
    <row r="76" spans="1:12" ht="15">
      <c r="A76" s="53"/>
      <c r="B76" s="8" t="s">
        <v>134</v>
      </c>
      <c r="F76" s="10">
        <v>0</v>
      </c>
      <c r="G76" s="10">
        <v>0</v>
      </c>
      <c r="H76" s="10"/>
      <c r="I76" s="10">
        <v>-890</v>
      </c>
      <c r="K76" s="10">
        <v>-594</v>
      </c>
      <c r="L76" s="10"/>
    </row>
    <row r="77" spans="1:12" ht="19.5" customHeight="1">
      <c r="A77" s="53"/>
      <c r="B77" s="8" t="s">
        <v>135</v>
      </c>
      <c r="F77" s="10">
        <v>23246</v>
      </c>
      <c r="G77" s="10">
        <v>22044</v>
      </c>
      <c r="H77" s="10"/>
      <c r="I77" s="10">
        <v>-596</v>
      </c>
      <c r="K77" s="10">
        <v>153</v>
      </c>
      <c r="L77" s="10"/>
    </row>
    <row r="78" spans="1:12" ht="14.25" customHeight="1">
      <c r="A78" s="53"/>
      <c r="B78" s="8" t="s">
        <v>213</v>
      </c>
      <c r="F78" s="10">
        <v>1721</v>
      </c>
      <c r="G78" s="10">
        <v>0</v>
      </c>
      <c r="H78" s="10"/>
      <c r="I78" s="10">
        <v>-1737</v>
      </c>
      <c r="K78" s="10">
        <v>0</v>
      </c>
      <c r="L78" s="10"/>
    </row>
    <row r="79" spans="1:12" ht="14.25" customHeight="1" thickBot="1">
      <c r="A79" s="53"/>
      <c r="F79" s="30">
        <f>SUM(F74:F78)</f>
        <v>138090</v>
      </c>
      <c r="G79" s="30">
        <f>SUM(G74:G78)</f>
        <v>133003</v>
      </c>
      <c r="H79" s="29"/>
      <c r="I79" s="30">
        <f>SUM(I74:I78)</f>
        <v>-2210</v>
      </c>
      <c r="J79" s="104"/>
      <c r="K79" s="30">
        <f>SUM(K74:K78)</f>
        <v>-2275</v>
      </c>
      <c r="L79" s="29"/>
    </row>
    <row r="80" spans="1:13" ht="15.75" thickTop="1">
      <c r="A80" s="53"/>
      <c r="H80" s="29"/>
      <c r="I80" s="29"/>
      <c r="J80" s="29"/>
      <c r="K80" s="29"/>
      <c r="L80" s="72"/>
      <c r="M80" s="72"/>
    </row>
    <row r="81" ht="15">
      <c r="B81" s="53" t="s">
        <v>136</v>
      </c>
    </row>
    <row r="83" spans="2:14" ht="15">
      <c r="B83" s="108" t="s">
        <v>137</v>
      </c>
      <c r="C83" s="108"/>
      <c r="D83" s="108"/>
      <c r="E83" s="108"/>
      <c r="F83" s="108"/>
      <c r="G83" s="108"/>
      <c r="H83" s="108"/>
      <c r="I83" s="108"/>
      <c r="J83" s="108"/>
      <c r="K83" s="108"/>
      <c r="L83" s="108"/>
      <c r="M83" s="75"/>
      <c r="N83" s="75"/>
    </row>
    <row r="84" spans="2:14" ht="15">
      <c r="B84" s="108"/>
      <c r="C84" s="108"/>
      <c r="D84" s="108"/>
      <c r="E84" s="108"/>
      <c r="F84" s="108"/>
      <c r="G84" s="108"/>
      <c r="H84" s="108"/>
      <c r="I84" s="108"/>
      <c r="J84" s="108"/>
      <c r="K84" s="108"/>
      <c r="L84" s="108"/>
      <c r="M84" s="75"/>
      <c r="N84" s="75"/>
    </row>
    <row r="86" ht="15">
      <c r="B86" s="53" t="s">
        <v>138</v>
      </c>
    </row>
    <row r="88" spans="2:13" ht="15">
      <c r="B88" s="108" t="s">
        <v>241</v>
      </c>
      <c r="C88" s="108"/>
      <c r="D88" s="108"/>
      <c r="E88" s="108"/>
      <c r="F88" s="108"/>
      <c r="G88" s="108"/>
      <c r="H88" s="108"/>
      <c r="I88" s="108"/>
      <c r="J88" s="108"/>
      <c r="K88" s="108"/>
      <c r="L88" s="108"/>
      <c r="M88" s="75"/>
    </row>
    <row r="89" spans="2:13" ht="45.75" customHeight="1">
      <c r="B89" s="108"/>
      <c r="C89" s="108"/>
      <c r="D89" s="108"/>
      <c r="E89" s="108"/>
      <c r="F89" s="108"/>
      <c r="G89" s="108"/>
      <c r="H89" s="108"/>
      <c r="I89" s="108"/>
      <c r="J89" s="108"/>
      <c r="K89" s="108"/>
      <c r="L89" s="108"/>
      <c r="M89" s="75"/>
    </row>
    <row r="90" spans="2:13" ht="12" customHeight="1">
      <c r="B90" s="75"/>
      <c r="C90" s="75"/>
      <c r="D90" s="75"/>
      <c r="E90" s="75"/>
      <c r="F90" s="75"/>
      <c r="G90" s="75"/>
      <c r="H90" s="75"/>
      <c r="I90" s="75"/>
      <c r="J90" s="75"/>
      <c r="K90" s="75"/>
      <c r="L90" s="75"/>
      <c r="M90" s="75"/>
    </row>
    <row r="91" spans="2:13" ht="15">
      <c r="B91" s="108" t="s">
        <v>221</v>
      </c>
      <c r="C91" s="108"/>
      <c r="D91" s="108"/>
      <c r="E91" s="108"/>
      <c r="F91" s="108"/>
      <c r="G91" s="108"/>
      <c r="H91" s="108"/>
      <c r="I91" s="108"/>
      <c r="J91" s="108"/>
      <c r="K91" s="108"/>
      <c r="L91" s="108"/>
      <c r="M91" s="75"/>
    </row>
    <row r="92" spans="2:13" ht="16.5" customHeight="1">
      <c r="B92" s="108"/>
      <c r="C92" s="108"/>
      <c r="D92" s="108"/>
      <c r="E92" s="108"/>
      <c r="F92" s="108"/>
      <c r="G92" s="108"/>
      <c r="H92" s="108"/>
      <c r="I92" s="108"/>
      <c r="J92" s="108"/>
      <c r="K92" s="108"/>
      <c r="L92" s="108"/>
      <c r="M92" s="75"/>
    </row>
    <row r="93" spans="2:13" ht="10.5" customHeight="1">
      <c r="B93" s="108" t="s">
        <v>242</v>
      </c>
      <c r="C93" s="108"/>
      <c r="D93" s="108"/>
      <c r="E93" s="108"/>
      <c r="F93" s="108"/>
      <c r="G93" s="108"/>
      <c r="H93" s="108"/>
      <c r="I93" s="108"/>
      <c r="J93" s="108"/>
      <c r="K93" s="108"/>
      <c r="L93" s="108"/>
      <c r="M93" s="75"/>
    </row>
    <row r="94" spans="2:13" ht="70.5" customHeight="1">
      <c r="B94" s="108"/>
      <c r="C94" s="108"/>
      <c r="D94" s="108"/>
      <c r="E94" s="108"/>
      <c r="F94" s="108"/>
      <c r="G94" s="108"/>
      <c r="H94" s="108"/>
      <c r="I94" s="108"/>
      <c r="J94" s="108"/>
      <c r="K94" s="108"/>
      <c r="L94" s="108"/>
      <c r="M94" s="75"/>
    </row>
    <row r="95" spans="2:13" ht="12" customHeight="1">
      <c r="B95" s="75"/>
      <c r="C95" s="75"/>
      <c r="D95" s="75"/>
      <c r="E95" s="75"/>
      <c r="F95" s="75"/>
      <c r="G95" s="75"/>
      <c r="H95" s="75"/>
      <c r="I95" s="75"/>
      <c r="J95" s="75"/>
      <c r="K95" s="75"/>
      <c r="L95" s="75"/>
      <c r="M95" s="75"/>
    </row>
    <row r="96" spans="2:13" ht="18" customHeight="1">
      <c r="B96" s="108" t="s">
        <v>243</v>
      </c>
      <c r="C96" s="108"/>
      <c r="D96" s="108"/>
      <c r="E96" s="108"/>
      <c r="F96" s="108"/>
      <c r="G96" s="108"/>
      <c r="H96" s="108"/>
      <c r="I96" s="108"/>
      <c r="J96" s="108"/>
      <c r="K96" s="108"/>
      <c r="L96" s="108"/>
      <c r="M96" s="75"/>
    </row>
    <row r="97" spans="2:13" ht="15" customHeight="1">
      <c r="B97" s="108"/>
      <c r="C97" s="108"/>
      <c r="D97" s="108"/>
      <c r="E97" s="108"/>
      <c r="F97" s="108"/>
      <c r="G97" s="108"/>
      <c r="H97" s="108"/>
      <c r="I97" s="108"/>
      <c r="J97" s="108"/>
      <c r="K97" s="108"/>
      <c r="L97" s="108"/>
      <c r="M97" s="75"/>
    </row>
    <row r="98" spans="2:13" ht="15" customHeight="1">
      <c r="B98" s="108"/>
      <c r="C98" s="108"/>
      <c r="D98" s="108"/>
      <c r="E98" s="108"/>
      <c r="F98" s="108"/>
      <c r="G98" s="108"/>
      <c r="H98" s="108"/>
      <c r="I98" s="108"/>
      <c r="J98" s="108"/>
      <c r="K98" s="108"/>
      <c r="L98" s="108"/>
      <c r="M98" s="75"/>
    </row>
    <row r="99" spans="2:13" ht="13.5" customHeight="1">
      <c r="B99" s="108"/>
      <c r="C99" s="108"/>
      <c r="D99" s="108"/>
      <c r="E99" s="108"/>
      <c r="F99" s="108"/>
      <c r="G99" s="108"/>
      <c r="H99" s="108"/>
      <c r="I99" s="108"/>
      <c r="J99" s="108"/>
      <c r="K99" s="108"/>
      <c r="L99" s="108"/>
      <c r="M99" s="75"/>
    </row>
    <row r="100" spans="2:13" ht="15" customHeight="1" hidden="1">
      <c r="B100" s="108"/>
      <c r="C100" s="108"/>
      <c r="D100" s="108"/>
      <c r="E100" s="108"/>
      <c r="F100" s="108"/>
      <c r="G100" s="108"/>
      <c r="H100" s="108"/>
      <c r="I100" s="108"/>
      <c r="J100" s="108"/>
      <c r="K100" s="108"/>
      <c r="L100" s="108"/>
      <c r="M100" s="75"/>
    </row>
    <row r="101" spans="2:13" ht="10.5" customHeight="1">
      <c r="B101" s="75"/>
      <c r="C101" s="75"/>
      <c r="D101" s="75"/>
      <c r="E101" s="75"/>
      <c r="F101" s="75"/>
      <c r="G101" s="75"/>
      <c r="H101" s="75"/>
      <c r="I101" s="75"/>
      <c r="J101" s="75"/>
      <c r="K101" s="75"/>
      <c r="L101" s="75"/>
      <c r="M101" s="75"/>
    </row>
    <row r="102" spans="2:13" ht="18" customHeight="1">
      <c r="B102" s="108" t="s">
        <v>214</v>
      </c>
      <c r="C102" s="108"/>
      <c r="D102" s="108"/>
      <c r="E102" s="108"/>
      <c r="F102" s="108"/>
      <c r="G102" s="108"/>
      <c r="H102" s="108"/>
      <c r="I102" s="108"/>
      <c r="J102" s="108"/>
      <c r="K102" s="108"/>
      <c r="L102" s="108"/>
      <c r="M102" s="75"/>
    </row>
    <row r="103" spans="2:13" ht="14.25" customHeight="1">
      <c r="B103" s="108"/>
      <c r="C103" s="108"/>
      <c r="D103" s="108"/>
      <c r="E103" s="108"/>
      <c r="F103" s="108"/>
      <c r="G103" s="108"/>
      <c r="H103" s="108"/>
      <c r="I103" s="108"/>
      <c r="J103" s="108"/>
      <c r="K103" s="108"/>
      <c r="L103" s="108"/>
      <c r="M103" s="75"/>
    </row>
    <row r="104" spans="2:13" ht="10.5" customHeight="1">
      <c r="B104" s="75"/>
      <c r="C104" s="75"/>
      <c r="D104" s="75"/>
      <c r="E104" s="75"/>
      <c r="F104" s="75"/>
      <c r="G104" s="75"/>
      <c r="H104" s="75"/>
      <c r="I104" s="75"/>
      <c r="J104" s="75"/>
      <c r="K104" s="75"/>
      <c r="L104" s="75"/>
      <c r="M104" s="75"/>
    </row>
    <row r="105" spans="2:13" ht="15.75" customHeight="1">
      <c r="B105" s="108" t="s">
        <v>244</v>
      </c>
      <c r="C105" s="108"/>
      <c r="D105" s="108"/>
      <c r="E105" s="108"/>
      <c r="F105" s="108"/>
      <c r="G105" s="108"/>
      <c r="H105" s="108"/>
      <c r="I105" s="108"/>
      <c r="J105" s="108"/>
      <c r="K105" s="108"/>
      <c r="L105" s="108"/>
      <c r="M105" s="75"/>
    </row>
    <row r="106" spans="2:13" ht="12" customHeight="1">
      <c r="B106" s="108"/>
      <c r="C106" s="108"/>
      <c r="D106" s="108"/>
      <c r="E106" s="108"/>
      <c r="F106" s="108"/>
      <c r="G106" s="108"/>
      <c r="H106" s="108"/>
      <c r="I106" s="108"/>
      <c r="J106" s="108"/>
      <c r="K106" s="108"/>
      <c r="L106" s="108"/>
      <c r="M106" s="75"/>
    </row>
    <row r="107" spans="2:13" ht="4.5" customHeight="1">
      <c r="B107" s="108"/>
      <c r="C107" s="108"/>
      <c r="D107" s="108"/>
      <c r="E107" s="108"/>
      <c r="F107" s="108"/>
      <c r="G107" s="108"/>
      <c r="H107" s="108"/>
      <c r="I107" s="108"/>
      <c r="J107" s="108"/>
      <c r="K107" s="108"/>
      <c r="L107" s="108"/>
      <c r="M107" s="75"/>
    </row>
    <row r="108" spans="2:13" ht="15" customHeight="1">
      <c r="B108" s="57"/>
      <c r="C108" s="57"/>
      <c r="D108" s="57"/>
      <c r="E108" s="57"/>
      <c r="F108" s="57"/>
      <c r="G108" s="57"/>
      <c r="H108" s="57"/>
      <c r="I108" s="57"/>
      <c r="J108" s="57"/>
      <c r="K108" s="57"/>
      <c r="L108" s="57"/>
      <c r="M108" s="57"/>
    </row>
    <row r="109" ht="15">
      <c r="B109" s="53" t="s">
        <v>139</v>
      </c>
    </row>
    <row r="110" ht="15">
      <c r="A110" s="8" t="s">
        <v>11</v>
      </c>
    </row>
    <row r="111" spans="2:14" ht="15">
      <c r="B111" s="107" t="s">
        <v>245</v>
      </c>
      <c r="C111" s="107"/>
      <c r="D111" s="107"/>
      <c r="E111" s="107"/>
      <c r="F111" s="107"/>
      <c r="G111" s="107"/>
      <c r="H111" s="107"/>
      <c r="I111" s="107"/>
      <c r="J111" s="107"/>
      <c r="K111" s="107"/>
      <c r="L111" s="107"/>
      <c r="M111" s="92"/>
      <c r="N111" s="76"/>
    </row>
    <row r="112" spans="2:14" ht="15">
      <c r="B112" s="107"/>
      <c r="C112" s="107"/>
      <c r="D112" s="107"/>
      <c r="E112" s="107"/>
      <c r="F112" s="107"/>
      <c r="G112" s="107"/>
      <c r="H112" s="107"/>
      <c r="I112" s="107"/>
      <c r="J112" s="107"/>
      <c r="K112" s="107"/>
      <c r="L112" s="107"/>
      <c r="M112" s="92"/>
      <c r="N112" s="76"/>
    </row>
    <row r="113" spans="2:14" ht="15">
      <c r="B113" s="107"/>
      <c r="C113" s="107"/>
      <c r="D113" s="107"/>
      <c r="E113" s="107"/>
      <c r="F113" s="107"/>
      <c r="G113" s="107"/>
      <c r="H113" s="107"/>
      <c r="I113" s="107"/>
      <c r="J113" s="107"/>
      <c r="K113" s="107"/>
      <c r="L113" s="107"/>
      <c r="M113" s="92"/>
      <c r="N113" s="76"/>
    </row>
    <row r="114" spans="2:14" ht="15">
      <c r="B114" s="107"/>
      <c r="C114" s="107"/>
      <c r="D114" s="107"/>
      <c r="E114" s="107"/>
      <c r="F114" s="107"/>
      <c r="G114" s="107"/>
      <c r="H114" s="107"/>
      <c r="I114" s="107"/>
      <c r="J114" s="107"/>
      <c r="K114" s="107"/>
      <c r="L114" s="107"/>
      <c r="M114" s="92"/>
      <c r="N114" s="76"/>
    </row>
    <row r="115" spans="2:14" ht="0.75" customHeight="1">
      <c r="B115" s="107"/>
      <c r="C115" s="107"/>
      <c r="D115" s="107"/>
      <c r="E115" s="107"/>
      <c r="F115" s="107"/>
      <c r="G115" s="107"/>
      <c r="H115" s="107"/>
      <c r="I115" s="107"/>
      <c r="J115" s="107"/>
      <c r="K115" s="107"/>
      <c r="L115" s="107"/>
      <c r="M115" s="92"/>
      <c r="N115" s="76"/>
    </row>
    <row r="116" spans="2:13" ht="15">
      <c r="B116" s="76"/>
      <c r="C116" s="76"/>
      <c r="D116" s="76"/>
      <c r="E116" s="76"/>
      <c r="F116" s="76"/>
      <c r="G116" s="76"/>
      <c r="H116" s="76"/>
      <c r="I116" s="76"/>
      <c r="J116" s="76"/>
      <c r="K116" s="76"/>
      <c r="L116" s="76"/>
      <c r="M116" s="76"/>
    </row>
    <row r="117" spans="2:13" ht="15">
      <c r="B117" s="76"/>
      <c r="C117" s="76"/>
      <c r="D117" s="76"/>
      <c r="E117" s="76"/>
      <c r="F117" s="76"/>
      <c r="G117" s="76"/>
      <c r="H117" s="76"/>
      <c r="I117" s="76"/>
      <c r="J117" s="76"/>
      <c r="K117" s="76"/>
      <c r="L117" s="76"/>
      <c r="M117" s="76"/>
    </row>
    <row r="118" spans="2:13" ht="15">
      <c r="B118" s="76"/>
      <c r="C118" s="76"/>
      <c r="D118" s="76"/>
      <c r="E118" s="76"/>
      <c r="F118" s="76"/>
      <c r="G118" s="76"/>
      <c r="H118" s="76"/>
      <c r="I118" s="76"/>
      <c r="J118" s="76"/>
      <c r="K118" s="76"/>
      <c r="L118" s="76"/>
      <c r="M118" s="76"/>
    </row>
    <row r="119" spans="2:3" ht="15">
      <c r="B119" s="53" t="s">
        <v>140</v>
      </c>
      <c r="C119" s="53"/>
    </row>
    <row r="121" spans="2:14" ht="15">
      <c r="B121" s="110" t="s">
        <v>198</v>
      </c>
      <c r="C121" s="110"/>
      <c r="D121" s="110"/>
      <c r="E121" s="110"/>
      <c r="F121" s="110"/>
      <c r="G121" s="110"/>
      <c r="H121" s="110"/>
      <c r="I121" s="110"/>
      <c r="J121" s="110"/>
      <c r="K121" s="110"/>
      <c r="L121" s="110"/>
      <c r="M121" s="93"/>
      <c r="N121" s="75"/>
    </row>
    <row r="122" spans="2:14" ht="15">
      <c r="B122" s="110"/>
      <c r="C122" s="110"/>
      <c r="D122" s="110"/>
      <c r="E122" s="110"/>
      <c r="F122" s="110"/>
      <c r="G122" s="110"/>
      <c r="H122" s="110"/>
      <c r="I122" s="110"/>
      <c r="J122" s="110"/>
      <c r="K122" s="110"/>
      <c r="L122" s="110"/>
      <c r="M122" s="93"/>
      <c r="N122" s="75"/>
    </row>
    <row r="123" ht="13.5" customHeight="1"/>
    <row r="124" spans="2:11" ht="15">
      <c r="B124" s="53" t="s">
        <v>141</v>
      </c>
      <c r="J124" s="75"/>
      <c r="K124" s="75"/>
    </row>
    <row r="126" spans="2:14" ht="15">
      <c r="B126" s="105" t="s">
        <v>246</v>
      </c>
      <c r="C126" s="105"/>
      <c r="D126" s="105"/>
      <c r="E126" s="105"/>
      <c r="F126" s="105"/>
      <c r="G126" s="105"/>
      <c r="H126" s="105"/>
      <c r="I126" s="105"/>
      <c r="J126" s="105"/>
      <c r="K126" s="105"/>
      <c r="L126" s="105"/>
      <c r="M126" s="76"/>
      <c r="N126" s="76"/>
    </row>
    <row r="127" spans="2:14" ht="16.5" customHeight="1">
      <c r="B127" s="105"/>
      <c r="C127" s="105"/>
      <c r="D127" s="105"/>
      <c r="E127" s="105"/>
      <c r="F127" s="105"/>
      <c r="G127" s="105"/>
      <c r="H127" s="105"/>
      <c r="I127" s="105"/>
      <c r="J127" s="105"/>
      <c r="K127" s="105"/>
      <c r="L127" s="105"/>
      <c r="M127" s="76"/>
      <c r="N127" s="76"/>
    </row>
    <row r="128" spans="2:14" ht="12" customHeight="1">
      <c r="B128" s="77"/>
      <c r="C128" s="77"/>
      <c r="D128" s="77"/>
      <c r="E128" s="77"/>
      <c r="F128" s="77"/>
      <c r="G128" s="77"/>
      <c r="H128" s="77"/>
      <c r="I128" s="77"/>
      <c r="J128" s="77"/>
      <c r="K128" s="77"/>
      <c r="L128" s="77"/>
      <c r="M128" s="77"/>
      <c r="N128" s="77"/>
    </row>
    <row r="129" spans="2:14" ht="15">
      <c r="B129" s="107" t="s">
        <v>2</v>
      </c>
      <c r="C129" s="107"/>
      <c r="D129" s="107"/>
      <c r="E129" s="107"/>
      <c r="F129" s="107"/>
      <c r="G129" s="107"/>
      <c r="H129" s="107"/>
      <c r="I129" s="107"/>
      <c r="J129" s="107"/>
      <c r="K129" s="107"/>
      <c r="L129" s="107"/>
      <c r="M129" s="92"/>
      <c r="N129" s="92"/>
    </row>
    <row r="130" spans="2:14" ht="15">
      <c r="B130" s="107"/>
      <c r="C130" s="107"/>
      <c r="D130" s="107"/>
      <c r="E130" s="107"/>
      <c r="F130" s="107"/>
      <c r="G130" s="107"/>
      <c r="H130" s="107"/>
      <c r="I130" s="107"/>
      <c r="J130" s="107"/>
      <c r="K130" s="107"/>
      <c r="L130" s="107"/>
      <c r="M130" s="92"/>
      <c r="N130" s="92"/>
    </row>
    <row r="131" spans="1:14" ht="15">
      <c r="A131" s="78"/>
      <c r="B131" s="107"/>
      <c r="C131" s="107"/>
      <c r="D131" s="107"/>
      <c r="E131" s="107"/>
      <c r="F131" s="107"/>
      <c r="G131" s="107"/>
      <c r="H131" s="107"/>
      <c r="I131" s="107"/>
      <c r="J131" s="107"/>
      <c r="K131" s="107"/>
      <c r="L131" s="107"/>
      <c r="M131" s="92"/>
      <c r="N131" s="92"/>
    </row>
    <row r="132" spans="1:14" ht="15">
      <c r="A132" s="78"/>
      <c r="B132" s="107"/>
      <c r="C132" s="107"/>
      <c r="D132" s="107"/>
      <c r="E132" s="107"/>
      <c r="F132" s="107"/>
      <c r="G132" s="107"/>
      <c r="H132" s="107"/>
      <c r="I132" s="107"/>
      <c r="J132" s="107"/>
      <c r="K132" s="107"/>
      <c r="L132" s="107"/>
      <c r="M132" s="92"/>
      <c r="N132" s="92"/>
    </row>
    <row r="133" spans="1:14" ht="15">
      <c r="A133" s="78"/>
      <c r="B133" s="107"/>
      <c r="C133" s="107"/>
      <c r="D133" s="107"/>
      <c r="E133" s="107"/>
      <c r="F133" s="107"/>
      <c r="G133" s="107"/>
      <c r="H133" s="107"/>
      <c r="I133" s="107"/>
      <c r="J133" s="107"/>
      <c r="K133" s="107"/>
      <c r="L133" s="107"/>
      <c r="M133" s="92"/>
      <c r="N133" s="92"/>
    </row>
    <row r="134" spans="1:14" ht="3.75" customHeight="1">
      <c r="A134" s="78"/>
      <c r="B134" s="107"/>
      <c r="C134" s="107"/>
      <c r="D134" s="107"/>
      <c r="E134" s="107"/>
      <c r="F134" s="107"/>
      <c r="G134" s="107"/>
      <c r="H134" s="107"/>
      <c r="I134" s="107"/>
      <c r="J134" s="107"/>
      <c r="K134" s="107"/>
      <c r="L134" s="107"/>
      <c r="M134" s="92"/>
      <c r="N134" s="92"/>
    </row>
    <row r="135" spans="1:14" ht="9.75" customHeight="1" hidden="1">
      <c r="A135" s="78"/>
      <c r="B135" s="107"/>
      <c r="C135" s="107"/>
      <c r="D135" s="107"/>
      <c r="E135" s="107"/>
      <c r="F135" s="107"/>
      <c r="G135" s="107"/>
      <c r="H135" s="107"/>
      <c r="I135" s="107"/>
      <c r="J135" s="107"/>
      <c r="K135" s="107"/>
      <c r="L135" s="107"/>
      <c r="M135" s="92"/>
      <c r="N135" s="92"/>
    </row>
    <row r="136" spans="1:14" ht="5.25" customHeight="1" hidden="1">
      <c r="A136" s="78"/>
      <c r="B136" s="107"/>
      <c r="C136" s="107"/>
      <c r="D136" s="107"/>
      <c r="E136" s="107"/>
      <c r="F136" s="107"/>
      <c r="G136" s="107"/>
      <c r="H136" s="107"/>
      <c r="I136" s="107"/>
      <c r="J136" s="107"/>
      <c r="K136" s="107"/>
      <c r="L136" s="107"/>
      <c r="M136" s="92"/>
      <c r="N136" s="92"/>
    </row>
    <row r="137" spans="1:14" ht="15" hidden="1">
      <c r="A137" s="78"/>
      <c r="B137" s="107"/>
      <c r="C137" s="107"/>
      <c r="D137" s="107"/>
      <c r="E137" s="107"/>
      <c r="F137" s="107"/>
      <c r="G137" s="107"/>
      <c r="H137" s="107"/>
      <c r="I137" s="107"/>
      <c r="J137" s="107"/>
      <c r="K137" s="107"/>
      <c r="L137" s="107"/>
      <c r="M137" s="92"/>
      <c r="N137" s="92"/>
    </row>
    <row r="139" spans="2:3" ht="15">
      <c r="B139" s="53" t="s">
        <v>142</v>
      </c>
      <c r="C139" s="53"/>
    </row>
    <row r="141" spans="2:14" ht="15">
      <c r="B141" s="107" t="s">
        <v>247</v>
      </c>
      <c r="C141" s="107"/>
      <c r="D141" s="107"/>
      <c r="E141" s="107"/>
      <c r="F141" s="107"/>
      <c r="G141" s="107"/>
      <c r="H141" s="107"/>
      <c r="I141" s="107"/>
      <c r="J141" s="107"/>
      <c r="K141" s="107"/>
      <c r="L141" s="107"/>
      <c r="M141" s="92"/>
      <c r="N141" s="76"/>
    </row>
    <row r="142" spans="2:14" ht="6.75" customHeight="1">
      <c r="B142" s="107"/>
      <c r="C142" s="107"/>
      <c r="D142" s="107"/>
      <c r="E142" s="107"/>
      <c r="F142" s="107"/>
      <c r="G142" s="107"/>
      <c r="H142" s="107"/>
      <c r="I142" s="107"/>
      <c r="J142" s="107"/>
      <c r="K142" s="107"/>
      <c r="L142" s="107"/>
      <c r="M142" s="92"/>
      <c r="N142" s="76"/>
    </row>
    <row r="143" spans="2:14" ht="6" customHeight="1">
      <c r="B143" s="107"/>
      <c r="C143" s="107"/>
      <c r="D143" s="107"/>
      <c r="E143" s="107"/>
      <c r="F143" s="107"/>
      <c r="G143" s="107"/>
      <c r="H143" s="107"/>
      <c r="I143" s="107"/>
      <c r="J143" s="107"/>
      <c r="K143" s="107"/>
      <c r="L143" s="107"/>
      <c r="M143" s="92"/>
      <c r="N143" s="76"/>
    </row>
    <row r="144" spans="2:14" ht="9" customHeight="1" hidden="1">
      <c r="B144" s="107"/>
      <c r="C144" s="107"/>
      <c r="D144" s="107"/>
      <c r="E144" s="107"/>
      <c r="F144" s="107"/>
      <c r="G144" s="107"/>
      <c r="H144" s="107"/>
      <c r="I144" s="107"/>
      <c r="J144" s="107"/>
      <c r="K144" s="107"/>
      <c r="L144" s="107"/>
      <c r="M144" s="92"/>
      <c r="N144" s="76"/>
    </row>
    <row r="145" spans="2:14" ht="9.75" customHeight="1">
      <c r="B145" s="77"/>
      <c r="C145" s="77"/>
      <c r="D145" s="77"/>
      <c r="E145" s="77"/>
      <c r="F145" s="77"/>
      <c r="G145" s="77"/>
      <c r="H145" s="77"/>
      <c r="I145" s="77"/>
      <c r="J145" s="77"/>
      <c r="K145" s="77"/>
      <c r="L145" s="77"/>
      <c r="M145" s="77"/>
      <c r="N145" s="77"/>
    </row>
    <row r="146" spans="2:14" ht="15">
      <c r="B146" s="105" t="s">
        <v>248</v>
      </c>
      <c r="C146" s="105"/>
      <c r="D146" s="105"/>
      <c r="E146" s="105"/>
      <c r="F146" s="105"/>
      <c r="G146" s="105"/>
      <c r="H146" s="105"/>
      <c r="I146" s="105"/>
      <c r="J146" s="105"/>
      <c r="K146" s="105"/>
      <c r="L146" s="105"/>
      <c r="M146" s="76"/>
      <c r="N146" s="76"/>
    </row>
    <row r="147" spans="2:14" ht="41.25" customHeight="1">
      <c r="B147" s="106"/>
      <c r="C147" s="106"/>
      <c r="D147" s="106"/>
      <c r="E147" s="106"/>
      <c r="F147" s="106"/>
      <c r="G147" s="106"/>
      <c r="H147" s="106"/>
      <c r="I147" s="106"/>
      <c r="J147" s="106"/>
      <c r="K147" s="106"/>
      <c r="L147" s="106"/>
      <c r="M147" s="100"/>
      <c r="N147" s="76"/>
    </row>
    <row r="148" spans="2:14" ht="15">
      <c r="B148" s="77"/>
      <c r="C148" s="77"/>
      <c r="D148" s="77"/>
      <c r="E148" s="77"/>
      <c r="F148" s="77"/>
      <c r="G148" s="77"/>
      <c r="H148" s="77"/>
      <c r="I148" s="77"/>
      <c r="J148" s="77"/>
      <c r="K148" s="77"/>
      <c r="L148" s="77"/>
      <c r="M148" s="77"/>
      <c r="N148" s="77"/>
    </row>
    <row r="149" spans="2:14" ht="15">
      <c r="B149" s="53" t="s">
        <v>143</v>
      </c>
      <c r="D149" s="76"/>
      <c r="E149" s="76"/>
      <c r="F149" s="76"/>
      <c r="G149" s="76"/>
      <c r="H149" s="76"/>
      <c r="I149" s="76"/>
      <c r="J149" s="76"/>
      <c r="K149" s="76"/>
      <c r="L149" s="76"/>
      <c r="M149" s="76"/>
      <c r="N149" s="76"/>
    </row>
    <row r="150" ht="2.25" customHeight="1"/>
    <row r="151" spans="2:14" ht="15">
      <c r="B151" s="108" t="s">
        <v>3</v>
      </c>
      <c r="C151" s="108"/>
      <c r="D151" s="108"/>
      <c r="E151" s="108"/>
      <c r="F151" s="108"/>
      <c r="G151" s="108"/>
      <c r="H151" s="108"/>
      <c r="I151" s="108"/>
      <c r="J151" s="108"/>
      <c r="K151" s="108"/>
      <c r="L151" s="108"/>
      <c r="M151" s="75"/>
      <c r="N151" s="75"/>
    </row>
    <row r="152" spans="2:14" ht="15">
      <c r="B152" s="108"/>
      <c r="C152" s="108"/>
      <c r="D152" s="108"/>
      <c r="E152" s="108"/>
      <c r="F152" s="108"/>
      <c r="G152" s="108"/>
      <c r="H152" s="108"/>
      <c r="I152" s="108"/>
      <c r="J152" s="108"/>
      <c r="K152" s="108"/>
      <c r="L152" s="108"/>
      <c r="M152" s="75"/>
      <c r="N152" s="75"/>
    </row>
    <row r="153" spans="2:14" ht="15">
      <c r="B153" s="108"/>
      <c r="C153" s="108"/>
      <c r="D153" s="108"/>
      <c r="E153" s="108"/>
      <c r="F153" s="108"/>
      <c r="G153" s="108"/>
      <c r="H153" s="108"/>
      <c r="I153" s="108"/>
      <c r="J153" s="108"/>
      <c r="K153" s="108"/>
      <c r="L153" s="108"/>
      <c r="M153" s="75"/>
      <c r="N153" s="75"/>
    </row>
    <row r="154" spans="2:14" ht="15">
      <c r="B154" s="108"/>
      <c r="C154" s="108"/>
      <c r="D154" s="108"/>
      <c r="E154" s="108"/>
      <c r="F154" s="108"/>
      <c r="G154" s="108"/>
      <c r="H154" s="108"/>
      <c r="I154" s="108"/>
      <c r="J154" s="108"/>
      <c r="K154" s="108"/>
      <c r="L154" s="108"/>
      <c r="M154" s="75"/>
      <c r="N154" s="75"/>
    </row>
    <row r="155" spans="2:14" ht="12" customHeight="1">
      <c r="B155" s="108"/>
      <c r="C155" s="108"/>
      <c r="D155" s="108"/>
      <c r="E155" s="108"/>
      <c r="F155" s="108"/>
      <c r="G155" s="108"/>
      <c r="H155" s="108"/>
      <c r="I155" s="108"/>
      <c r="J155" s="108"/>
      <c r="K155" s="108"/>
      <c r="L155" s="108"/>
      <c r="M155" s="75"/>
      <c r="N155" s="75"/>
    </row>
    <row r="156" spans="2:14" ht="15">
      <c r="B156" s="57"/>
      <c r="C156" s="57"/>
      <c r="D156" s="57"/>
      <c r="E156" s="57"/>
      <c r="F156" s="57"/>
      <c r="G156" s="57"/>
      <c r="H156" s="57"/>
      <c r="I156" s="57"/>
      <c r="J156" s="57"/>
      <c r="K156" s="57"/>
      <c r="L156" s="57"/>
      <c r="M156" s="57"/>
      <c r="N156" s="75"/>
    </row>
    <row r="157" spans="2:14" ht="15">
      <c r="B157" s="53" t="s">
        <v>144</v>
      </c>
      <c r="C157" s="57"/>
      <c r="D157" s="57"/>
      <c r="E157" s="57"/>
      <c r="F157" s="57"/>
      <c r="G157" s="57"/>
      <c r="H157" s="57"/>
      <c r="I157" s="57"/>
      <c r="J157" s="57"/>
      <c r="K157" s="57"/>
      <c r="L157" s="57"/>
      <c r="M157" s="57"/>
      <c r="N157" s="57"/>
    </row>
    <row r="158" spans="3:14" ht="15">
      <c r="C158" s="57"/>
      <c r="D158" s="57"/>
      <c r="E158" s="57"/>
      <c r="F158" s="57"/>
      <c r="G158" s="57"/>
      <c r="H158" s="57"/>
      <c r="I158" s="57"/>
      <c r="J158" s="57"/>
      <c r="K158" s="57"/>
      <c r="L158" s="57"/>
      <c r="M158" s="57"/>
      <c r="N158" s="57"/>
    </row>
    <row r="159" ht="15">
      <c r="B159" s="8" t="s">
        <v>145</v>
      </c>
    </row>
    <row r="161" spans="1:2" ht="15">
      <c r="A161" s="53"/>
      <c r="B161" s="53" t="s">
        <v>115</v>
      </c>
    </row>
    <row r="162" ht="15">
      <c r="A162" s="53" t="s">
        <v>11</v>
      </c>
    </row>
    <row r="163" spans="1:2" ht="15">
      <c r="A163" s="53"/>
      <c r="B163" s="8" t="s">
        <v>191</v>
      </c>
    </row>
    <row r="164" spans="1:9" ht="15">
      <c r="A164" s="53"/>
      <c r="F164" s="7"/>
      <c r="G164" s="57" t="s">
        <v>46</v>
      </c>
      <c r="H164" s="70"/>
      <c r="I164" s="6" t="s">
        <v>232</v>
      </c>
    </row>
    <row r="165" spans="1:11" ht="15">
      <c r="A165" s="53" t="s">
        <v>11</v>
      </c>
      <c r="F165" s="43"/>
      <c r="G165" s="57" t="s">
        <v>45</v>
      </c>
      <c r="H165" s="70"/>
      <c r="I165" s="70" t="s">
        <v>50</v>
      </c>
      <c r="J165" s="6"/>
      <c r="K165" s="6"/>
    </row>
    <row r="166" spans="1:11" ht="15">
      <c r="A166" s="53"/>
      <c r="F166" s="7"/>
      <c r="G166" s="57" t="s">
        <v>44</v>
      </c>
      <c r="H166" s="70"/>
      <c r="I166" s="6" t="s">
        <v>233</v>
      </c>
      <c r="J166" s="6"/>
      <c r="K166" s="6"/>
    </row>
    <row r="167" spans="1:6" ht="15">
      <c r="A167" s="53"/>
      <c r="B167" s="8" t="s">
        <v>25</v>
      </c>
      <c r="F167" s="43"/>
    </row>
    <row r="168" spans="1:11" ht="15">
      <c r="A168" s="53"/>
      <c r="B168" s="55" t="s">
        <v>33</v>
      </c>
      <c r="F168" s="29"/>
      <c r="G168" s="10">
        <v>99</v>
      </c>
      <c r="H168" s="45"/>
      <c r="I168" s="45">
        <v>1548</v>
      </c>
      <c r="J168" s="10"/>
      <c r="K168" s="10"/>
    </row>
    <row r="169" spans="1:9" ht="15">
      <c r="A169" s="53"/>
      <c r="B169" s="55" t="s">
        <v>235</v>
      </c>
      <c r="F169" s="29"/>
      <c r="G169" s="56">
        <v>136</v>
      </c>
      <c r="H169" s="56"/>
      <c r="I169" s="56">
        <v>1116</v>
      </c>
    </row>
    <row r="170" spans="1:11" ht="15">
      <c r="A170" s="53"/>
      <c r="F170" s="29"/>
      <c r="G170" s="10">
        <f>SUM(G168:G169)</f>
        <v>235</v>
      </c>
      <c r="H170" s="10"/>
      <c r="I170" s="10">
        <f>SUM(I168:I169)</f>
        <v>2664</v>
      </c>
      <c r="J170" s="29"/>
      <c r="K170" s="29"/>
    </row>
    <row r="171" spans="1:11" ht="15">
      <c r="A171" s="53"/>
      <c r="B171" s="8" t="s">
        <v>215</v>
      </c>
      <c r="F171" s="29"/>
      <c r="G171" s="10">
        <v>-718</v>
      </c>
      <c r="H171" s="10"/>
      <c r="I171" s="10">
        <f>-1910+1355-163</f>
        <v>-718</v>
      </c>
      <c r="J171" s="29"/>
      <c r="K171" s="29"/>
    </row>
    <row r="172" spans="1:11" ht="15">
      <c r="A172" s="53"/>
      <c r="B172" s="8" t="s">
        <v>236</v>
      </c>
      <c r="F172" s="29"/>
      <c r="G172" s="56">
        <v>-1412</v>
      </c>
      <c r="H172" s="80"/>
      <c r="I172" s="80">
        <v>-1412</v>
      </c>
      <c r="J172" s="29"/>
      <c r="K172" s="29"/>
    </row>
    <row r="173" spans="1:11" ht="15.75" thickBot="1">
      <c r="A173" s="53"/>
      <c r="F173" s="29"/>
      <c r="G173" s="15">
        <f>SUM(G170:G172)</f>
        <v>-1895</v>
      </c>
      <c r="H173" s="15"/>
      <c r="I173" s="15">
        <f>SUM(I170:I172)</f>
        <v>534</v>
      </c>
      <c r="J173" s="29"/>
      <c r="K173" s="29"/>
    </row>
    <row r="174" spans="1:11" ht="12" customHeight="1" thickTop="1">
      <c r="A174" s="53"/>
      <c r="F174" s="29"/>
      <c r="G174" s="72"/>
      <c r="H174" s="29"/>
      <c r="I174" s="29"/>
      <c r="J174" s="29"/>
      <c r="K174" s="29"/>
    </row>
    <row r="175" spans="1:11" ht="15" customHeight="1">
      <c r="A175" s="53"/>
      <c r="F175" s="29"/>
      <c r="H175" s="29"/>
      <c r="I175" s="29"/>
      <c r="J175" s="29"/>
      <c r="K175" s="29"/>
    </row>
    <row r="176" spans="1:11" ht="35.25" customHeight="1">
      <c r="A176" s="53"/>
      <c r="F176" s="29"/>
      <c r="H176" s="29"/>
      <c r="I176" s="29"/>
      <c r="J176" s="29"/>
      <c r="K176" s="29"/>
    </row>
    <row r="177" spans="1:11" ht="5.25" customHeight="1" hidden="1">
      <c r="A177" s="53"/>
      <c r="F177" s="29"/>
      <c r="H177" s="29"/>
      <c r="I177" s="29"/>
      <c r="J177" s="29"/>
      <c r="K177" s="29"/>
    </row>
    <row r="178" spans="1:11" ht="15">
      <c r="A178" s="53"/>
      <c r="F178" s="29"/>
      <c r="H178" s="29"/>
      <c r="I178" s="29"/>
      <c r="J178" s="29"/>
      <c r="K178" s="29"/>
    </row>
    <row r="179" spans="1:11" ht="15">
      <c r="A179" s="53"/>
      <c r="B179" s="53" t="s">
        <v>152</v>
      </c>
      <c r="F179" s="29"/>
      <c r="H179" s="29"/>
      <c r="I179" s="29"/>
      <c r="J179" s="29"/>
      <c r="K179" s="29"/>
    </row>
    <row r="180" spans="1:11" ht="15">
      <c r="A180" s="53"/>
      <c r="B180" s="53"/>
      <c r="F180" s="29"/>
      <c r="H180" s="29"/>
      <c r="I180" s="29"/>
      <c r="J180" s="29"/>
      <c r="K180" s="29"/>
    </row>
    <row r="181" spans="1:14" ht="15">
      <c r="A181" s="53"/>
      <c r="B181" s="110" t="s">
        <v>208</v>
      </c>
      <c r="C181" s="110"/>
      <c r="D181" s="110"/>
      <c r="E181" s="110"/>
      <c r="F181" s="110"/>
      <c r="G181" s="110"/>
      <c r="H181" s="110"/>
      <c r="I181" s="110"/>
      <c r="J181" s="110"/>
      <c r="K181" s="110"/>
      <c r="L181" s="110"/>
      <c r="M181" s="93"/>
      <c r="N181" s="93"/>
    </row>
    <row r="182" spans="1:14" ht="15">
      <c r="A182" s="53"/>
      <c r="B182" s="110"/>
      <c r="C182" s="110"/>
      <c r="D182" s="110"/>
      <c r="E182" s="110"/>
      <c r="F182" s="110"/>
      <c r="G182" s="110"/>
      <c r="H182" s="110"/>
      <c r="I182" s="110"/>
      <c r="J182" s="110"/>
      <c r="K182" s="110"/>
      <c r="L182" s="110"/>
      <c r="M182" s="93"/>
      <c r="N182" s="93"/>
    </row>
    <row r="183" spans="1:11" ht="15">
      <c r="A183" s="53"/>
      <c r="B183" s="53"/>
      <c r="F183" s="29"/>
      <c r="H183" s="29"/>
      <c r="I183" s="29"/>
      <c r="J183" s="29"/>
      <c r="K183" s="29"/>
    </row>
    <row r="184" spans="1:11" ht="15">
      <c r="A184" s="53"/>
      <c r="B184" s="53" t="s">
        <v>153</v>
      </c>
      <c r="F184" s="29"/>
      <c r="H184" s="29"/>
      <c r="I184" s="29"/>
      <c r="J184" s="29"/>
      <c r="K184" s="29"/>
    </row>
    <row r="185" spans="1:11" ht="11.25" customHeight="1">
      <c r="A185" s="53"/>
      <c r="F185" s="29"/>
      <c r="H185" s="29"/>
      <c r="I185" s="29"/>
      <c r="J185" s="29"/>
      <c r="K185" s="29"/>
    </row>
    <row r="186" spans="1:11" ht="15">
      <c r="A186" s="53"/>
      <c r="B186" s="8" t="s">
        <v>154</v>
      </c>
      <c r="F186" s="29"/>
      <c r="H186" s="29"/>
      <c r="I186" s="29"/>
      <c r="J186" s="29"/>
      <c r="K186" s="29"/>
    </row>
    <row r="187" spans="1:11" ht="15">
      <c r="A187" s="53"/>
      <c r="F187" s="29"/>
      <c r="H187" s="29"/>
      <c r="I187" s="29"/>
      <c r="J187" s="29"/>
      <c r="K187" s="29"/>
    </row>
    <row r="188" spans="1:11" ht="15">
      <c r="A188" s="53"/>
      <c r="B188" s="8" t="s">
        <v>199</v>
      </c>
      <c r="F188" s="29"/>
      <c r="H188" s="29"/>
      <c r="I188" s="29"/>
      <c r="J188" s="29"/>
      <c r="K188" s="29"/>
    </row>
    <row r="189" spans="1:11" ht="15">
      <c r="A189" s="53"/>
      <c r="F189" s="29"/>
      <c r="H189" s="29"/>
      <c r="I189" s="29"/>
      <c r="J189" s="29"/>
      <c r="K189" s="29"/>
    </row>
    <row r="190" spans="1:11" ht="15">
      <c r="A190" s="53"/>
      <c r="F190" s="95" t="s">
        <v>10</v>
      </c>
      <c r="H190" s="29"/>
      <c r="I190" s="29"/>
      <c r="J190" s="29"/>
      <c r="K190" s="29"/>
    </row>
    <row r="191" spans="1:11" ht="15">
      <c r="A191" s="53"/>
      <c r="B191" s="1" t="s">
        <v>126</v>
      </c>
      <c r="C191" s="1"/>
      <c r="D191" s="1"/>
      <c r="E191" s="1"/>
      <c r="F191" s="9">
        <v>176</v>
      </c>
      <c r="H191" s="29"/>
      <c r="I191" s="29"/>
      <c r="J191" s="29"/>
      <c r="K191" s="29"/>
    </row>
    <row r="192" spans="1:11" ht="15">
      <c r="A192" s="53"/>
      <c r="B192" s="1" t="s">
        <v>127</v>
      </c>
      <c r="C192" s="1"/>
      <c r="D192" s="1"/>
      <c r="E192" s="1"/>
      <c r="F192" s="9">
        <v>176</v>
      </c>
      <c r="H192" s="29"/>
      <c r="I192" s="29"/>
      <c r="J192" s="29"/>
      <c r="K192" s="29"/>
    </row>
    <row r="193" spans="1:11" ht="15">
      <c r="A193" s="53"/>
      <c r="B193" s="1" t="s">
        <v>128</v>
      </c>
      <c r="C193" s="1"/>
      <c r="D193" s="1"/>
      <c r="E193" s="1"/>
      <c r="F193" s="9">
        <v>108</v>
      </c>
      <c r="H193" s="29"/>
      <c r="I193" s="29"/>
      <c r="J193" s="29"/>
      <c r="K193" s="29"/>
    </row>
    <row r="194" spans="1:11" ht="15">
      <c r="A194" s="53"/>
      <c r="F194" s="29"/>
      <c r="H194" s="29"/>
      <c r="I194" s="29"/>
      <c r="J194" s="29"/>
      <c r="K194" s="29"/>
    </row>
    <row r="195" spans="1:11" ht="15">
      <c r="A195" s="53"/>
      <c r="F195" s="29"/>
      <c r="H195" s="29"/>
      <c r="I195" s="29"/>
      <c r="J195" s="29"/>
      <c r="K195" s="29"/>
    </row>
    <row r="196" spans="1:11" ht="12.75" customHeight="1">
      <c r="A196" s="53"/>
      <c r="F196" s="29"/>
      <c r="H196" s="29"/>
      <c r="I196" s="29"/>
      <c r="J196" s="29"/>
      <c r="K196" s="29"/>
    </row>
    <row r="197" spans="1:11" ht="15">
      <c r="A197" s="53"/>
      <c r="F197" s="29"/>
      <c r="H197" s="29"/>
      <c r="I197" s="29"/>
      <c r="J197" s="29"/>
      <c r="K197" s="29"/>
    </row>
    <row r="198" spans="1:11" ht="15">
      <c r="A198" s="53"/>
      <c r="F198" s="29"/>
      <c r="H198" s="29"/>
      <c r="I198" s="29"/>
      <c r="J198" s="29"/>
      <c r="K198" s="29"/>
    </row>
    <row r="199" spans="1:11" ht="15">
      <c r="A199" s="53"/>
      <c r="F199" s="29"/>
      <c r="H199" s="29"/>
      <c r="I199" s="29"/>
      <c r="J199" s="29"/>
      <c r="K199" s="29"/>
    </row>
    <row r="200" spans="1:11" ht="15">
      <c r="A200" s="53"/>
      <c r="F200" s="29"/>
      <c r="H200" s="29"/>
      <c r="I200" s="29"/>
      <c r="J200" s="29"/>
      <c r="K200" s="29"/>
    </row>
    <row r="201" spans="1:11" ht="15">
      <c r="A201" s="53"/>
      <c r="F201" s="29"/>
      <c r="H201" s="29"/>
      <c r="I201" s="29"/>
      <c r="J201" s="29"/>
      <c r="K201" s="29"/>
    </row>
    <row r="202" spans="1:11" ht="15">
      <c r="A202" s="53"/>
      <c r="F202" s="29"/>
      <c r="H202" s="29"/>
      <c r="I202" s="29"/>
      <c r="J202" s="29"/>
      <c r="K202" s="29"/>
    </row>
    <row r="203" spans="1:11" ht="3" customHeight="1">
      <c r="A203" s="53"/>
      <c r="F203" s="29"/>
      <c r="H203" s="29"/>
      <c r="I203" s="29"/>
      <c r="J203" s="29"/>
      <c r="K203" s="29"/>
    </row>
    <row r="204" spans="1:11" ht="15">
      <c r="A204" s="53"/>
      <c r="F204" s="29"/>
      <c r="G204" s="58" t="s">
        <v>117</v>
      </c>
      <c r="H204" s="6"/>
      <c r="I204" s="58" t="s">
        <v>118</v>
      </c>
      <c r="K204" s="95"/>
    </row>
    <row r="205" spans="1:11" ht="15">
      <c r="A205" s="53"/>
      <c r="F205" s="29"/>
      <c r="G205" s="58" t="s">
        <v>10</v>
      </c>
      <c r="H205" s="6"/>
      <c r="I205" s="58" t="s">
        <v>10</v>
      </c>
      <c r="K205" s="95"/>
    </row>
    <row r="206" spans="1:11" ht="15">
      <c r="A206" s="53"/>
      <c r="F206" s="29"/>
      <c r="H206" s="29"/>
      <c r="I206" s="29"/>
      <c r="J206" s="29"/>
      <c r="K206" s="29"/>
    </row>
    <row r="207" spans="1:11" ht="15.75" thickBot="1">
      <c r="A207" s="53"/>
      <c r="B207" s="8" t="s">
        <v>119</v>
      </c>
      <c r="F207" s="29"/>
      <c r="G207" s="15">
        <v>29850</v>
      </c>
      <c r="I207" s="15">
        <f>+G207</f>
        <v>29850</v>
      </c>
      <c r="K207" s="29"/>
    </row>
    <row r="208" spans="1:11" ht="12" customHeight="1" thickTop="1">
      <c r="A208" s="53"/>
      <c r="F208" s="29"/>
      <c r="G208" s="29"/>
      <c r="I208" s="29"/>
      <c r="K208" s="29"/>
    </row>
    <row r="209" spans="1:11" ht="15">
      <c r="A209" s="53"/>
      <c r="B209" s="8" t="s">
        <v>120</v>
      </c>
      <c r="F209" s="29"/>
      <c r="G209" s="29"/>
      <c r="I209" s="29"/>
      <c r="K209" s="29"/>
    </row>
    <row r="210" spans="1:11" ht="12.75" customHeight="1">
      <c r="A210" s="53"/>
      <c r="F210" s="29"/>
      <c r="G210" s="29"/>
      <c r="I210" s="29"/>
      <c r="K210" s="29"/>
    </row>
    <row r="211" spans="1:11" ht="15">
      <c r="A211" s="53"/>
      <c r="B211" s="8" t="s">
        <v>238</v>
      </c>
      <c r="F211" s="29"/>
      <c r="G211" s="29">
        <v>3000</v>
      </c>
      <c r="I211" s="29">
        <v>3000</v>
      </c>
      <c r="K211" s="29"/>
    </row>
    <row r="212" spans="1:11" ht="15">
      <c r="A212" s="53"/>
      <c r="B212" s="8" t="s">
        <v>205</v>
      </c>
      <c r="F212" s="29"/>
      <c r="G212" s="29">
        <v>25550</v>
      </c>
      <c r="I212" s="29">
        <v>24550</v>
      </c>
      <c r="K212" s="29"/>
    </row>
    <row r="213" spans="1:11" ht="15">
      <c r="A213" s="53"/>
      <c r="B213" s="8" t="s">
        <v>206</v>
      </c>
      <c r="F213" s="29"/>
      <c r="G213" s="29">
        <v>1300</v>
      </c>
      <c r="I213" s="29">
        <v>1300</v>
      </c>
      <c r="K213" s="29"/>
    </row>
    <row r="214" spans="1:11" ht="15">
      <c r="A214" s="53"/>
      <c r="F214" s="29"/>
      <c r="G214" s="29"/>
      <c r="I214" s="29"/>
      <c r="K214" s="29"/>
    </row>
    <row r="215" spans="1:11" ht="15.75" thickBot="1">
      <c r="A215" s="53"/>
      <c r="F215" s="29"/>
      <c r="G215" s="30">
        <f>SUM(G210:G214)</f>
        <v>29850</v>
      </c>
      <c r="I215" s="30">
        <f>SUM(I210:I214)</f>
        <v>28850</v>
      </c>
      <c r="K215" s="29"/>
    </row>
    <row r="216" spans="1:11" ht="15.75" thickTop="1">
      <c r="A216" s="53"/>
      <c r="F216" s="29"/>
      <c r="H216" s="29"/>
      <c r="I216" s="29"/>
      <c r="J216" s="29"/>
      <c r="K216" s="29"/>
    </row>
    <row r="217" spans="1:13" ht="15" customHeight="1">
      <c r="A217" s="53"/>
      <c r="B217" s="110" t="s">
        <v>249</v>
      </c>
      <c r="C217" s="110"/>
      <c r="D217" s="110"/>
      <c r="E217" s="110"/>
      <c r="F217" s="110"/>
      <c r="G217" s="110"/>
      <c r="H217" s="110"/>
      <c r="I217" s="110"/>
      <c r="J217" s="110"/>
      <c r="K217" s="110"/>
      <c r="L217" s="110"/>
      <c r="M217" s="93"/>
    </row>
    <row r="218" spans="1:13" ht="1.5" customHeight="1">
      <c r="A218" s="53"/>
      <c r="B218" s="110"/>
      <c r="C218" s="110"/>
      <c r="D218" s="110"/>
      <c r="E218" s="110"/>
      <c r="F218" s="110"/>
      <c r="G218" s="110"/>
      <c r="H218" s="110"/>
      <c r="I218" s="110"/>
      <c r="J218" s="110"/>
      <c r="K218" s="110"/>
      <c r="L218" s="110"/>
      <c r="M218" s="93"/>
    </row>
    <row r="219" spans="1:13" ht="15" hidden="1">
      <c r="A219" s="53"/>
      <c r="B219" s="110"/>
      <c r="C219" s="110"/>
      <c r="D219" s="110"/>
      <c r="E219" s="110"/>
      <c r="F219" s="110"/>
      <c r="G219" s="110"/>
      <c r="H219" s="110"/>
      <c r="I219" s="110"/>
      <c r="J219" s="110"/>
      <c r="K219" s="110"/>
      <c r="L219" s="110"/>
      <c r="M219" s="93"/>
    </row>
    <row r="220" spans="1:13" ht="15" hidden="1">
      <c r="A220" s="53"/>
      <c r="B220" s="110"/>
      <c r="C220" s="110"/>
      <c r="D220" s="110"/>
      <c r="E220" s="110"/>
      <c r="F220" s="110"/>
      <c r="G220" s="110"/>
      <c r="H220" s="110"/>
      <c r="I220" s="110"/>
      <c r="J220" s="110"/>
      <c r="K220" s="110"/>
      <c r="L220" s="110"/>
      <c r="M220" s="93"/>
    </row>
    <row r="221" spans="1:13" ht="10.5" customHeight="1">
      <c r="A221" s="53"/>
      <c r="B221" s="93"/>
      <c r="C221" s="93"/>
      <c r="D221" s="93"/>
      <c r="E221" s="93"/>
      <c r="F221" s="93"/>
      <c r="G221" s="93"/>
      <c r="H221" s="93"/>
      <c r="I221" s="93"/>
      <c r="J221" s="93"/>
      <c r="K221" s="93"/>
      <c r="L221" s="93"/>
      <c r="M221" s="93"/>
    </row>
    <row r="222" spans="1:13" ht="15">
      <c r="A222" s="53"/>
      <c r="B222" s="108" t="s">
        <v>250</v>
      </c>
      <c r="C222" s="110"/>
      <c r="D222" s="110"/>
      <c r="E222" s="110"/>
      <c r="F222" s="110"/>
      <c r="G222" s="110"/>
      <c r="H222" s="110"/>
      <c r="I222" s="110"/>
      <c r="J222" s="110"/>
      <c r="K222" s="110"/>
      <c r="L222" s="110"/>
      <c r="M222" s="93"/>
    </row>
    <row r="223" spans="1:13" ht="62.25" customHeight="1">
      <c r="A223" s="53"/>
      <c r="B223" s="110"/>
      <c r="C223" s="110"/>
      <c r="D223" s="110"/>
      <c r="E223" s="110"/>
      <c r="F223" s="110"/>
      <c r="G223" s="110"/>
      <c r="H223" s="110"/>
      <c r="I223" s="110"/>
      <c r="J223" s="110"/>
      <c r="K223" s="110"/>
      <c r="L223" s="110"/>
      <c r="M223" s="93"/>
    </row>
    <row r="224" spans="1:13" ht="11.25" customHeight="1">
      <c r="A224" s="53"/>
      <c r="B224" s="93"/>
      <c r="C224" s="93"/>
      <c r="D224" s="93"/>
      <c r="E224" s="93"/>
      <c r="F224" s="93"/>
      <c r="G224" s="93"/>
      <c r="H224" s="93"/>
      <c r="I224" s="93"/>
      <c r="J224" s="93"/>
      <c r="K224" s="93"/>
      <c r="L224" s="93"/>
      <c r="M224" s="93"/>
    </row>
    <row r="225" spans="1:13" ht="31.5" customHeight="1">
      <c r="A225" s="53"/>
      <c r="B225" s="108" t="s">
        <v>251</v>
      </c>
      <c r="C225" s="110"/>
      <c r="D225" s="110"/>
      <c r="E225" s="110"/>
      <c r="F225" s="110"/>
      <c r="G225" s="110"/>
      <c r="H225" s="110"/>
      <c r="I225" s="110"/>
      <c r="J225" s="110"/>
      <c r="K225" s="110"/>
      <c r="L225" s="110"/>
      <c r="M225" s="93"/>
    </row>
    <row r="226" spans="1:13" ht="31.5" customHeight="1">
      <c r="A226" s="53"/>
      <c r="B226" s="110"/>
      <c r="C226" s="110"/>
      <c r="D226" s="110"/>
      <c r="E226" s="110"/>
      <c r="F226" s="110"/>
      <c r="G226" s="110"/>
      <c r="H226" s="110"/>
      <c r="I226" s="110"/>
      <c r="J226" s="110"/>
      <c r="K226" s="110"/>
      <c r="L226" s="110"/>
      <c r="M226" s="93"/>
    </row>
    <row r="227" spans="1:13" ht="13.5" customHeight="1">
      <c r="A227" s="53"/>
      <c r="B227" s="93"/>
      <c r="C227" s="93"/>
      <c r="D227" s="93"/>
      <c r="E227" s="93"/>
      <c r="F227" s="93"/>
      <c r="G227" s="93"/>
      <c r="H227" s="93"/>
      <c r="I227" s="93"/>
      <c r="J227" s="93"/>
      <c r="K227" s="93"/>
      <c r="L227" s="93"/>
      <c r="M227" s="93"/>
    </row>
    <row r="228" spans="1:13" ht="15" customHeight="1">
      <c r="A228" s="53"/>
      <c r="B228" s="108" t="s">
        <v>209</v>
      </c>
      <c r="C228" s="108"/>
      <c r="D228" s="108"/>
      <c r="E228" s="108"/>
      <c r="F228" s="108"/>
      <c r="G228" s="108"/>
      <c r="H228" s="108"/>
      <c r="I228" s="108"/>
      <c r="J228" s="108"/>
      <c r="K228" s="108"/>
      <c r="L228" s="108"/>
      <c r="M228" s="75"/>
    </row>
    <row r="229" spans="1:13" ht="15" customHeight="1">
      <c r="A229" s="53"/>
      <c r="B229" s="108"/>
      <c r="C229" s="108"/>
      <c r="D229" s="108"/>
      <c r="E229" s="108"/>
      <c r="F229" s="108"/>
      <c r="G229" s="108"/>
      <c r="H229" s="108"/>
      <c r="I229" s="108"/>
      <c r="J229" s="108"/>
      <c r="K229" s="108"/>
      <c r="L229" s="108"/>
      <c r="M229" s="75"/>
    </row>
    <row r="230" spans="1:13" ht="15" customHeight="1">
      <c r="A230" s="53"/>
      <c r="B230" s="108"/>
      <c r="C230" s="108"/>
      <c r="D230" s="108"/>
      <c r="E230" s="108"/>
      <c r="F230" s="108"/>
      <c r="G230" s="108"/>
      <c r="H230" s="108"/>
      <c r="I230" s="108"/>
      <c r="J230" s="108"/>
      <c r="K230" s="108"/>
      <c r="L230" s="108"/>
      <c r="M230" s="75"/>
    </row>
    <row r="231" spans="1:13" ht="15" customHeight="1">
      <c r="A231" s="53"/>
      <c r="B231" s="108"/>
      <c r="C231" s="108"/>
      <c r="D231" s="108"/>
      <c r="E231" s="108"/>
      <c r="F231" s="108"/>
      <c r="G231" s="108"/>
      <c r="H231" s="108"/>
      <c r="I231" s="108"/>
      <c r="J231" s="108"/>
      <c r="K231" s="108"/>
      <c r="L231" s="108"/>
      <c r="M231" s="75"/>
    </row>
    <row r="232" spans="1:13" ht="15" customHeight="1">
      <c r="A232" s="53"/>
      <c r="B232" s="69" t="s">
        <v>252</v>
      </c>
      <c r="C232" s="57"/>
      <c r="D232" s="57"/>
      <c r="E232" s="57"/>
      <c r="F232" s="57"/>
      <c r="G232" s="57"/>
      <c r="H232" s="57"/>
      <c r="I232" s="57"/>
      <c r="J232" s="57"/>
      <c r="K232" s="57"/>
      <c r="L232" s="57"/>
      <c r="M232" s="57"/>
    </row>
    <row r="233" spans="1:13" ht="15" customHeight="1">
      <c r="A233" s="53"/>
      <c r="C233" s="93"/>
      <c r="D233" s="93"/>
      <c r="E233" s="93"/>
      <c r="F233" s="93"/>
      <c r="G233" s="93"/>
      <c r="H233" s="93"/>
      <c r="I233" s="93"/>
      <c r="J233" s="93"/>
      <c r="K233" s="93"/>
      <c r="L233" s="93"/>
      <c r="M233" s="93"/>
    </row>
    <row r="234" spans="1:13" ht="15" customHeight="1">
      <c r="A234" s="53"/>
      <c r="B234" s="108" t="s">
        <v>253</v>
      </c>
      <c r="C234" s="108"/>
      <c r="D234" s="108"/>
      <c r="E234" s="108"/>
      <c r="F234" s="108"/>
      <c r="G234" s="108"/>
      <c r="H234" s="108"/>
      <c r="I234" s="108"/>
      <c r="J234" s="108"/>
      <c r="K234" s="108"/>
      <c r="L234" s="108"/>
      <c r="M234" s="75"/>
    </row>
    <row r="235" spans="1:13" ht="13.5" customHeight="1">
      <c r="A235" s="53"/>
      <c r="B235" s="108"/>
      <c r="C235" s="108"/>
      <c r="D235" s="108"/>
      <c r="E235" s="108"/>
      <c r="F235" s="108"/>
      <c r="G235" s="108"/>
      <c r="H235" s="108"/>
      <c r="I235" s="108"/>
      <c r="J235" s="108"/>
      <c r="K235" s="108"/>
      <c r="L235" s="108"/>
      <c r="M235" s="75"/>
    </row>
    <row r="236" spans="1:13" ht="3" customHeight="1">
      <c r="A236" s="53"/>
      <c r="B236" s="108"/>
      <c r="C236" s="108"/>
      <c r="D236" s="108"/>
      <c r="E236" s="108"/>
      <c r="F236" s="108"/>
      <c r="G236" s="108"/>
      <c r="H236" s="108"/>
      <c r="I236" s="108"/>
      <c r="J236" s="108"/>
      <c r="K236" s="108"/>
      <c r="L236" s="108"/>
      <c r="M236" s="75"/>
    </row>
    <row r="237" spans="1:13" ht="3" customHeight="1">
      <c r="A237" s="53"/>
      <c r="B237" s="75"/>
      <c r="C237" s="75"/>
      <c r="D237" s="75"/>
      <c r="E237" s="75"/>
      <c r="F237" s="75"/>
      <c r="G237" s="75"/>
      <c r="H237" s="75"/>
      <c r="I237" s="75"/>
      <c r="J237" s="75"/>
      <c r="K237" s="75"/>
      <c r="L237" s="75"/>
      <c r="M237" s="75"/>
    </row>
    <row r="238" spans="1:13" ht="19.5" customHeight="1">
      <c r="A238" s="53"/>
      <c r="B238" s="75"/>
      <c r="C238" s="75"/>
      <c r="D238" s="75"/>
      <c r="E238" s="75"/>
      <c r="F238" s="75"/>
      <c r="G238" s="75"/>
      <c r="H238" s="75"/>
      <c r="I238" s="75"/>
      <c r="J238" s="75"/>
      <c r="K238" s="75"/>
      <c r="L238" s="75"/>
      <c r="M238" s="75"/>
    </row>
    <row r="239" spans="1:13" ht="20.25" customHeight="1">
      <c r="A239" s="53"/>
      <c r="B239" s="75"/>
      <c r="C239" s="75"/>
      <c r="D239" s="75"/>
      <c r="E239" s="75"/>
      <c r="F239" s="75"/>
      <c r="G239" s="75"/>
      <c r="H239" s="75"/>
      <c r="I239" s="75"/>
      <c r="J239" s="75"/>
      <c r="K239" s="75"/>
      <c r="L239" s="75"/>
      <c r="M239" s="75"/>
    </row>
    <row r="240" spans="1:13" ht="14.25" customHeight="1">
      <c r="A240" s="53"/>
      <c r="B240" s="53" t="s">
        <v>4</v>
      </c>
      <c r="C240" s="93"/>
      <c r="D240" s="93"/>
      <c r="E240" s="93"/>
      <c r="F240" s="93"/>
      <c r="G240" s="93"/>
      <c r="H240" s="93"/>
      <c r="I240" s="93"/>
      <c r="J240" s="93"/>
      <c r="K240" s="93"/>
      <c r="L240" s="93"/>
      <c r="M240" s="93"/>
    </row>
    <row r="241" spans="1:13" ht="14.25" customHeight="1">
      <c r="A241" s="53"/>
      <c r="B241" s="53"/>
      <c r="C241" s="93"/>
      <c r="D241" s="93"/>
      <c r="E241" s="93"/>
      <c r="F241" s="93"/>
      <c r="G241" s="93"/>
      <c r="H241" s="93"/>
      <c r="I241" s="93"/>
      <c r="J241" s="93"/>
      <c r="K241" s="93"/>
      <c r="L241" s="93"/>
      <c r="M241" s="93"/>
    </row>
    <row r="242" spans="1:13" ht="15">
      <c r="A242" s="53"/>
      <c r="B242" s="108" t="s">
        <v>254</v>
      </c>
      <c r="C242" s="108"/>
      <c r="D242" s="108"/>
      <c r="E242" s="108"/>
      <c r="F242" s="108"/>
      <c r="G242" s="108"/>
      <c r="H242" s="108"/>
      <c r="I242" s="108"/>
      <c r="J242" s="108"/>
      <c r="K242" s="108"/>
      <c r="L242" s="108"/>
      <c r="M242" s="75"/>
    </row>
    <row r="243" spans="1:13" ht="15">
      <c r="A243" s="53"/>
      <c r="B243" s="108"/>
      <c r="C243" s="108"/>
      <c r="D243" s="108"/>
      <c r="E243" s="108"/>
      <c r="F243" s="108"/>
      <c r="G243" s="108"/>
      <c r="H243" s="108"/>
      <c r="I243" s="108"/>
      <c r="J243" s="108"/>
      <c r="K243" s="108"/>
      <c r="L243" s="108"/>
      <c r="M243" s="75"/>
    </row>
    <row r="244" spans="1:13" ht="15">
      <c r="A244" s="53"/>
      <c r="B244" s="108"/>
      <c r="C244" s="108"/>
      <c r="D244" s="108"/>
      <c r="E244" s="108"/>
      <c r="F244" s="108"/>
      <c r="G244" s="108"/>
      <c r="H244" s="108"/>
      <c r="I244" s="108"/>
      <c r="J244" s="108"/>
      <c r="K244" s="108"/>
      <c r="L244" s="108"/>
      <c r="M244" s="75"/>
    </row>
    <row r="245" spans="1:13" ht="14.25" customHeight="1">
      <c r="A245" s="53"/>
      <c r="B245" s="97"/>
      <c r="C245" s="97"/>
      <c r="D245" s="97"/>
      <c r="E245" s="97"/>
      <c r="F245" s="97"/>
      <c r="G245" s="97"/>
      <c r="H245" s="97"/>
      <c r="I245" s="97"/>
      <c r="J245" s="97"/>
      <c r="K245" s="97"/>
      <c r="L245" s="97"/>
      <c r="M245" s="97"/>
    </row>
    <row r="246" spans="1:2" ht="15">
      <c r="A246" s="53" t="s">
        <v>11</v>
      </c>
      <c r="B246" s="53" t="s">
        <v>116</v>
      </c>
    </row>
    <row r="247" ht="15">
      <c r="A247" s="53"/>
    </row>
    <row r="248" spans="1:2" ht="15">
      <c r="A248" s="53"/>
      <c r="B248" s="8" t="s">
        <v>34</v>
      </c>
    </row>
    <row r="249" ht="15">
      <c r="A249" s="53"/>
    </row>
    <row r="250" spans="1:13" ht="13.5" customHeight="1">
      <c r="A250" s="53"/>
      <c r="G250" s="63" t="s">
        <v>122</v>
      </c>
      <c r="H250" s="6"/>
      <c r="I250" s="63" t="s">
        <v>123</v>
      </c>
      <c r="J250" s="6"/>
      <c r="K250" s="63" t="s">
        <v>113</v>
      </c>
      <c r="M250" s="96"/>
    </row>
    <row r="251" spans="1:13" ht="15">
      <c r="A251" s="53"/>
      <c r="G251" s="6" t="s">
        <v>10</v>
      </c>
      <c r="H251" s="6"/>
      <c r="I251" s="6" t="s">
        <v>10</v>
      </c>
      <c r="J251" s="6"/>
      <c r="K251" s="6" t="s">
        <v>10</v>
      </c>
      <c r="M251" s="70"/>
    </row>
    <row r="252" spans="1:14" ht="15">
      <c r="A252" s="53"/>
      <c r="B252" s="8" t="s">
        <v>121</v>
      </c>
      <c r="F252" s="6"/>
      <c r="G252" s="10">
        <v>6795</v>
      </c>
      <c r="I252" s="10">
        <v>54764</v>
      </c>
      <c r="K252" s="10">
        <f>SUM(G252:I252)</f>
        <v>61559</v>
      </c>
      <c r="M252" s="10"/>
      <c r="N252" s="72"/>
    </row>
    <row r="253" spans="1:13" ht="15">
      <c r="A253" s="53"/>
      <c r="F253" s="10"/>
      <c r="K253" s="10">
        <f>+K252-'BS'!J32</f>
        <v>0</v>
      </c>
      <c r="M253" s="10"/>
    </row>
    <row r="254" spans="1:14" ht="15">
      <c r="A254" s="53"/>
      <c r="B254" s="8" t="s">
        <v>124</v>
      </c>
      <c r="F254" s="29"/>
      <c r="G254" s="10">
        <v>4379</v>
      </c>
      <c r="I254" s="10">
        <v>26163</v>
      </c>
      <c r="K254" s="10">
        <f>SUM(G254:I254)</f>
        <v>30542</v>
      </c>
      <c r="M254" s="10"/>
      <c r="N254" s="72"/>
    </row>
    <row r="255" spans="1:13" ht="15">
      <c r="A255" s="53"/>
      <c r="F255" s="29"/>
      <c r="K255" s="10">
        <f>+K254-'BS'!J48+3057</f>
        <v>0</v>
      </c>
      <c r="M255" s="10"/>
    </row>
    <row r="256" spans="1:13" ht="15">
      <c r="A256" s="53"/>
      <c r="B256" s="11" t="s">
        <v>185</v>
      </c>
      <c r="F256" s="29"/>
      <c r="G256" s="12">
        <v>0</v>
      </c>
      <c r="I256" s="10">
        <v>14113</v>
      </c>
      <c r="K256" s="10">
        <f>SUM(G256:I256)</f>
        <v>14113</v>
      </c>
      <c r="M256" s="10"/>
    </row>
    <row r="257" spans="1:6" ht="15">
      <c r="A257" s="53"/>
      <c r="F257" s="43"/>
    </row>
    <row r="258" spans="1:13" ht="15.75" thickBot="1">
      <c r="A258" s="53"/>
      <c r="F258" s="43"/>
      <c r="G258" s="30">
        <f>SUM(G252:G256)</f>
        <v>11174</v>
      </c>
      <c r="H258" s="104"/>
      <c r="I258" s="30">
        <f>SUM(I252:I256)</f>
        <v>95040</v>
      </c>
      <c r="J258" s="104"/>
      <c r="K258" s="30">
        <f>SUM(K252:K256)</f>
        <v>106214</v>
      </c>
      <c r="M258" s="29"/>
    </row>
    <row r="259" spans="1:6" ht="15.75" thickTop="1">
      <c r="A259" s="53"/>
      <c r="F259" s="71"/>
    </row>
    <row r="260" spans="1:6" ht="15">
      <c r="A260" s="53"/>
      <c r="B260" s="53" t="s">
        <v>155</v>
      </c>
      <c r="F260" s="29"/>
    </row>
    <row r="261" spans="1:6" ht="15">
      <c r="A261" s="53"/>
      <c r="F261" s="29"/>
    </row>
    <row r="262" spans="1:6" ht="15">
      <c r="A262" s="53"/>
      <c r="B262" s="8" t="s">
        <v>203</v>
      </c>
      <c r="F262" s="29"/>
    </row>
    <row r="263" spans="1:6" ht="15">
      <c r="A263" s="53"/>
      <c r="F263" s="29"/>
    </row>
    <row r="264" spans="1:6" ht="15">
      <c r="A264" s="53"/>
      <c r="B264" s="83" t="s">
        <v>156</v>
      </c>
      <c r="F264" s="29"/>
    </row>
    <row r="265" spans="1:6" ht="15">
      <c r="A265" s="53"/>
      <c r="B265" s="11"/>
      <c r="F265" s="29"/>
    </row>
    <row r="266" spans="1:6" ht="15">
      <c r="A266" s="53"/>
      <c r="B266" s="11" t="s">
        <v>157</v>
      </c>
      <c r="F266" s="29"/>
    </row>
    <row r="267" spans="1:14" ht="12.75" customHeight="1">
      <c r="A267" s="53"/>
      <c r="B267" s="109" t="s">
        <v>5</v>
      </c>
      <c r="C267" s="109"/>
      <c r="D267" s="109"/>
      <c r="E267" s="109"/>
      <c r="F267" s="109"/>
      <c r="G267" s="109"/>
      <c r="H267" s="109"/>
      <c r="I267" s="109"/>
      <c r="J267" s="109"/>
      <c r="K267" s="109"/>
      <c r="L267" s="109"/>
      <c r="M267" s="81"/>
      <c r="N267" s="81"/>
    </row>
    <row r="268" spans="1:14" ht="12.75" customHeight="1">
      <c r="A268" s="53"/>
      <c r="B268" s="109"/>
      <c r="C268" s="109"/>
      <c r="D268" s="109"/>
      <c r="E268" s="109"/>
      <c r="F268" s="109"/>
      <c r="G268" s="109"/>
      <c r="H268" s="109"/>
      <c r="I268" s="109"/>
      <c r="J268" s="109"/>
      <c r="K268" s="109"/>
      <c r="L268" s="109"/>
      <c r="M268" s="81"/>
      <c r="N268" s="81"/>
    </row>
    <row r="269" spans="1:14" ht="12.75" customHeight="1">
      <c r="A269" s="53"/>
      <c r="B269" s="109"/>
      <c r="C269" s="109"/>
      <c r="D269" s="109"/>
      <c r="E269" s="109"/>
      <c r="F269" s="109"/>
      <c r="G269" s="109"/>
      <c r="H269" s="109"/>
      <c r="I269" s="109"/>
      <c r="J269" s="109"/>
      <c r="K269" s="109"/>
      <c r="L269" s="109"/>
      <c r="M269" s="81"/>
      <c r="N269" s="81"/>
    </row>
    <row r="270" spans="1:14" ht="12.75" customHeight="1">
      <c r="A270" s="53"/>
      <c r="B270" s="109"/>
      <c r="C270" s="109"/>
      <c r="D270" s="109"/>
      <c r="E270" s="109"/>
      <c r="F270" s="109"/>
      <c r="G270" s="109"/>
      <c r="H270" s="109"/>
      <c r="I270" s="109"/>
      <c r="J270" s="109"/>
      <c r="K270" s="109"/>
      <c r="L270" s="109"/>
      <c r="M270" s="81"/>
      <c r="N270" s="81"/>
    </row>
    <row r="271" spans="1:14" ht="12.75" customHeight="1">
      <c r="A271" s="53"/>
      <c r="B271" s="109"/>
      <c r="C271" s="109"/>
      <c r="D271" s="109"/>
      <c r="E271" s="109"/>
      <c r="F271" s="109"/>
      <c r="G271" s="109"/>
      <c r="H271" s="109"/>
      <c r="I271" s="109"/>
      <c r="J271" s="109"/>
      <c r="K271" s="109"/>
      <c r="L271" s="109"/>
      <c r="M271" s="81"/>
      <c r="N271" s="81"/>
    </row>
    <row r="272" spans="1:14" ht="12.75" customHeight="1">
      <c r="A272" s="53"/>
      <c r="B272" s="109"/>
      <c r="C272" s="109"/>
      <c r="D272" s="109"/>
      <c r="E272" s="109"/>
      <c r="F272" s="109"/>
      <c r="G272" s="109"/>
      <c r="H272" s="109"/>
      <c r="I272" s="109"/>
      <c r="J272" s="109"/>
      <c r="K272" s="109"/>
      <c r="L272" s="109"/>
      <c r="M272" s="81"/>
      <c r="N272" s="81"/>
    </row>
    <row r="273" spans="1:6" ht="12" customHeight="1">
      <c r="A273" s="53"/>
      <c r="B273" s="11"/>
      <c r="F273" s="29"/>
    </row>
    <row r="274" spans="1:14" ht="15">
      <c r="A274" s="53"/>
      <c r="B274" s="109" t="s">
        <v>255</v>
      </c>
      <c r="C274" s="109"/>
      <c r="D274" s="109"/>
      <c r="E274" s="109"/>
      <c r="F274" s="109"/>
      <c r="G274" s="109"/>
      <c r="H274" s="109"/>
      <c r="I274" s="109"/>
      <c r="J274" s="109"/>
      <c r="K274" s="109"/>
      <c r="L274" s="109"/>
      <c r="M274" s="81"/>
      <c r="N274" s="81"/>
    </row>
    <row r="275" spans="1:14" ht="15">
      <c r="A275" s="53"/>
      <c r="B275" s="109"/>
      <c r="C275" s="109"/>
      <c r="D275" s="109"/>
      <c r="E275" s="109"/>
      <c r="F275" s="109"/>
      <c r="G275" s="109"/>
      <c r="H275" s="109"/>
      <c r="I275" s="109"/>
      <c r="J275" s="109"/>
      <c r="K275" s="109"/>
      <c r="L275" s="109"/>
      <c r="M275" s="81"/>
      <c r="N275" s="81"/>
    </row>
    <row r="276" spans="1:14" ht="15">
      <c r="A276" s="53"/>
      <c r="B276" s="109"/>
      <c r="C276" s="109"/>
      <c r="D276" s="109"/>
      <c r="E276" s="109"/>
      <c r="F276" s="109"/>
      <c r="G276" s="109"/>
      <c r="H276" s="109"/>
      <c r="I276" s="109"/>
      <c r="J276" s="109"/>
      <c r="K276" s="109"/>
      <c r="L276" s="109"/>
      <c r="M276" s="81"/>
      <c r="N276" s="81"/>
    </row>
    <row r="277" spans="1:14" ht="12" customHeight="1">
      <c r="A277" s="53"/>
      <c r="B277" s="82"/>
      <c r="C277" s="82"/>
      <c r="D277" s="82"/>
      <c r="E277" s="82"/>
      <c r="F277" s="82"/>
      <c r="G277" s="82"/>
      <c r="H277" s="82"/>
      <c r="I277" s="82"/>
      <c r="J277" s="82"/>
      <c r="K277" s="82"/>
      <c r="L277" s="82"/>
      <c r="M277" s="82"/>
      <c r="N277" s="82"/>
    </row>
    <row r="278" spans="1:14" ht="15">
      <c r="A278" s="53"/>
      <c r="B278" s="109" t="s">
        <v>158</v>
      </c>
      <c r="C278" s="109"/>
      <c r="D278" s="109"/>
      <c r="E278" s="109"/>
      <c r="F278" s="109"/>
      <c r="G278" s="109"/>
      <c r="H278" s="109"/>
      <c r="I278" s="109"/>
      <c r="J278" s="109"/>
      <c r="K278" s="109"/>
      <c r="L278" s="109"/>
      <c r="M278" s="81"/>
      <c r="N278" s="81"/>
    </row>
    <row r="279" spans="1:14" ht="15">
      <c r="A279" s="53"/>
      <c r="B279" s="109"/>
      <c r="C279" s="109"/>
      <c r="D279" s="109"/>
      <c r="E279" s="109"/>
      <c r="F279" s="109"/>
      <c r="G279" s="109"/>
      <c r="H279" s="109"/>
      <c r="I279" s="109"/>
      <c r="J279" s="109"/>
      <c r="K279" s="109"/>
      <c r="L279" s="109"/>
      <c r="M279" s="81"/>
      <c r="N279" s="81"/>
    </row>
    <row r="280" spans="1:14" ht="15">
      <c r="A280" s="53"/>
      <c r="B280" s="109"/>
      <c r="C280" s="109"/>
      <c r="D280" s="109"/>
      <c r="E280" s="109"/>
      <c r="F280" s="109"/>
      <c r="G280" s="109"/>
      <c r="H280" s="109"/>
      <c r="I280" s="109"/>
      <c r="J280" s="109"/>
      <c r="K280" s="109"/>
      <c r="L280" s="109"/>
      <c r="M280" s="81"/>
      <c r="N280" s="81"/>
    </row>
    <row r="281" spans="1:14" ht="15">
      <c r="A281" s="53"/>
      <c r="B281" s="109"/>
      <c r="C281" s="109"/>
      <c r="D281" s="109"/>
      <c r="E281" s="109"/>
      <c r="F281" s="109"/>
      <c r="G281" s="109"/>
      <c r="H281" s="109"/>
      <c r="I281" s="109"/>
      <c r="J281" s="109"/>
      <c r="K281" s="109"/>
      <c r="L281" s="109"/>
      <c r="M281" s="81"/>
      <c r="N281" s="81"/>
    </row>
    <row r="282" spans="1:14" ht="15">
      <c r="A282" s="53"/>
      <c r="B282" s="109"/>
      <c r="C282" s="109"/>
      <c r="D282" s="109"/>
      <c r="E282" s="109"/>
      <c r="F282" s="109"/>
      <c r="G282" s="109"/>
      <c r="H282" s="109"/>
      <c r="I282" s="109"/>
      <c r="J282" s="109"/>
      <c r="K282" s="109"/>
      <c r="L282" s="109"/>
      <c r="M282" s="81"/>
      <c r="N282" s="81"/>
    </row>
    <row r="283" spans="1:14" ht="15">
      <c r="A283" s="53"/>
      <c r="B283" s="109"/>
      <c r="C283" s="109"/>
      <c r="D283" s="109"/>
      <c r="E283" s="109"/>
      <c r="F283" s="109"/>
      <c r="G283" s="109"/>
      <c r="H283" s="109"/>
      <c r="I283" s="109"/>
      <c r="J283" s="109"/>
      <c r="K283" s="109"/>
      <c r="L283" s="109"/>
      <c r="M283" s="81"/>
      <c r="N283" s="81"/>
    </row>
    <row r="284" spans="1:14" ht="15">
      <c r="A284" s="53"/>
      <c r="B284" s="109"/>
      <c r="C284" s="109"/>
      <c r="D284" s="109"/>
      <c r="E284" s="109"/>
      <c r="F284" s="109"/>
      <c r="G284" s="109"/>
      <c r="H284" s="109"/>
      <c r="I284" s="109"/>
      <c r="J284" s="109"/>
      <c r="K284" s="109"/>
      <c r="L284" s="109"/>
      <c r="M284" s="81"/>
      <c r="N284" s="81"/>
    </row>
    <row r="285" spans="1:14" ht="2.25" customHeight="1">
      <c r="A285" s="53"/>
      <c r="B285" s="109"/>
      <c r="C285" s="109"/>
      <c r="D285" s="109"/>
      <c r="E285" s="109"/>
      <c r="F285" s="109"/>
      <c r="G285" s="109"/>
      <c r="H285" s="109"/>
      <c r="I285" s="109"/>
      <c r="J285" s="109"/>
      <c r="K285" s="109"/>
      <c r="L285" s="109"/>
      <c r="M285" s="81"/>
      <c r="N285" s="81"/>
    </row>
    <row r="286" spans="1:14" ht="12" customHeight="1">
      <c r="A286" s="53"/>
      <c r="B286" s="81"/>
      <c r="C286" s="81"/>
      <c r="D286" s="81"/>
      <c r="E286" s="81"/>
      <c r="F286" s="81"/>
      <c r="G286" s="81"/>
      <c r="H286" s="81"/>
      <c r="I286" s="81"/>
      <c r="J286" s="81"/>
      <c r="K286" s="81"/>
      <c r="L286" s="81"/>
      <c r="M286" s="81"/>
      <c r="N286" s="81"/>
    </row>
    <row r="287" spans="1:14" ht="15">
      <c r="A287" s="53"/>
      <c r="B287" s="105" t="s">
        <v>159</v>
      </c>
      <c r="C287" s="105"/>
      <c r="D287" s="105"/>
      <c r="E287" s="105"/>
      <c r="F287" s="105"/>
      <c r="G287" s="105"/>
      <c r="H287" s="105"/>
      <c r="I287" s="105"/>
      <c r="J287" s="105"/>
      <c r="K287" s="105"/>
      <c r="L287" s="105"/>
      <c r="M287" s="76"/>
      <c r="N287" s="76"/>
    </row>
    <row r="288" spans="1:14" ht="15">
      <c r="A288" s="53"/>
      <c r="B288" s="105"/>
      <c r="C288" s="105"/>
      <c r="D288" s="105"/>
      <c r="E288" s="105"/>
      <c r="F288" s="105"/>
      <c r="G288" s="105"/>
      <c r="H288" s="105"/>
      <c r="I288" s="105"/>
      <c r="J288" s="105"/>
      <c r="K288" s="105"/>
      <c r="L288" s="105"/>
      <c r="M288" s="76"/>
      <c r="N288" s="76"/>
    </row>
    <row r="289" spans="2:14" ht="15">
      <c r="B289" s="105"/>
      <c r="C289" s="105"/>
      <c r="D289" s="105"/>
      <c r="E289" s="105"/>
      <c r="F289" s="105"/>
      <c r="G289" s="105"/>
      <c r="H289" s="105"/>
      <c r="I289" s="105"/>
      <c r="J289" s="105"/>
      <c r="K289" s="105"/>
      <c r="L289" s="105"/>
      <c r="M289" s="76"/>
      <c r="N289" s="76"/>
    </row>
    <row r="290" ht="7.5" customHeight="1"/>
    <row r="291" spans="1:14" ht="15">
      <c r="A291" s="53" t="s">
        <v>11</v>
      </c>
      <c r="B291" s="105" t="s">
        <v>160</v>
      </c>
      <c r="C291" s="105"/>
      <c r="D291" s="105"/>
      <c r="E291" s="105"/>
      <c r="F291" s="105"/>
      <c r="G291" s="105"/>
      <c r="H291" s="105"/>
      <c r="I291" s="105"/>
      <c r="J291" s="105"/>
      <c r="K291" s="105"/>
      <c r="L291" s="105"/>
      <c r="M291" s="76"/>
      <c r="N291" s="76"/>
    </row>
    <row r="292" spans="1:14" ht="15">
      <c r="A292" s="53"/>
      <c r="B292" s="105"/>
      <c r="C292" s="105"/>
      <c r="D292" s="105"/>
      <c r="E292" s="105"/>
      <c r="F292" s="105"/>
      <c r="G292" s="105"/>
      <c r="H292" s="105"/>
      <c r="I292" s="105"/>
      <c r="J292" s="105"/>
      <c r="K292" s="105"/>
      <c r="L292" s="105"/>
      <c r="M292" s="76"/>
      <c r="N292" s="76"/>
    </row>
    <row r="293" spans="1:14" ht="15">
      <c r="A293" s="53"/>
      <c r="B293" s="105"/>
      <c r="C293" s="105"/>
      <c r="D293" s="105"/>
      <c r="E293" s="105"/>
      <c r="F293" s="105"/>
      <c r="G293" s="105"/>
      <c r="H293" s="105"/>
      <c r="I293" s="105"/>
      <c r="J293" s="105"/>
      <c r="K293" s="105"/>
      <c r="L293" s="105"/>
      <c r="M293" s="76"/>
      <c r="N293" s="76"/>
    </row>
    <row r="294" spans="1:14" ht="15">
      <c r="A294" s="53"/>
      <c r="B294" s="105"/>
      <c r="C294" s="105"/>
      <c r="D294" s="105"/>
      <c r="E294" s="105"/>
      <c r="F294" s="105"/>
      <c r="G294" s="105"/>
      <c r="H294" s="105"/>
      <c r="I294" s="105"/>
      <c r="J294" s="105"/>
      <c r="K294" s="105"/>
      <c r="L294" s="105"/>
      <c r="M294" s="76"/>
      <c r="N294" s="76"/>
    </row>
    <row r="295" spans="2:14" ht="15">
      <c r="B295" s="105"/>
      <c r="C295" s="105"/>
      <c r="D295" s="105"/>
      <c r="E295" s="105"/>
      <c r="F295" s="105"/>
      <c r="G295" s="105"/>
      <c r="H295" s="105"/>
      <c r="I295" s="105"/>
      <c r="J295" s="105"/>
      <c r="K295" s="105"/>
      <c r="L295" s="105"/>
      <c r="M295" s="76"/>
      <c r="N295" s="76"/>
    </row>
    <row r="296" spans="2:14" ht="15">
      <c r="B296" s="105"/>
      <c r="C296" s="105"/>
      <c r="D296" s="105"/>
      <c r="E296" s="105"/>
      <c r="F296" s="105"/>
      <c r="G296" s="105"/>
      <c r="H296" s="105"/>
      <c r="I296" s="105"/>
      <c r="J296" s="105"/>
      <c r="K296" s="105"/>
      <c r="L296" s="105"/>
      <c r="M296" s="76"/>
      <c r="N296" s="76"/>
    </row>
    <row r="297" spans="2:14" ht="12" customHeight="1">
      <c r="B297" s="76"/>
      <c r="C297" s="76"/>
      <c r="D297" s="76"/>
      <c r="E297" s="76"/>
      <c r="F297" s="76"/>
      <c r="G297" s="76"/>
      <c r="H297" s="76"/>
      <c r="I297" s="76"/>
      <c r="J297" s="76"/>
      <c r="K297" s="76"/>
      <c r="L297" s="76"/>
      <c r="M297" s="76"/>
      <c r="N297" s="76"/>
    </row>
    <row r="298" spans="2:14" ht="12" customHeight="1">
      <c r="B298" s="76"/>
      <c r="C298" s="76"/>
      <c r="D298" s="76"/>
      <c r="E298" s="76"/>
      <c r="F298" s="76"/>
      <c r="G298" s="76"/>
      <c r="H298" s="76"/>
      <c r="I298" s="76"/>
      <c r="J298" s="76"/>
      <c r="K298" s="76"/>
      <c r="L298" s="76"/>
      <c r="M298" s="76"/>
      <c r="N298" s="76"/>
    </row>
    <row r="299" spans="2:14" ht="12" customHeight="1">
      <c r="B299" s="83" t="s">
        <v>6</v>
      </c>
      <c r="C299" s="76"/>
      <c r="D299" s="76"/>
      <c r="E299" s="76"/>
      <c r="F299" s="76"/>
      <c r="G299" s="76"/>
      <c r="H299" s="76"/>
      <c r="I299" s="76"/>
      <c r="J299" s="76"/>
      <c r="K299" s="76"/>
      <c r="L299" s="76"/>
      <c r="M299" s="76"/>
      <c r="N299" s="76"/>
    </row>
    <row r="300" spans="2:14" ht="12" customHeight="1">
      <c r="B300" s="83"/>
      <c r="C300" s="76"/>
      <c r="D300" s="76"/>
      <c r="E300" s="76"/>
      <c r="F300" s="76"/>
      <c r="G300" s="76"/>
      <c r="H300" s="76"/>
      <c r="I300" s="76"/>
      <c r="J300" s="76"/>
      <c r="K300" s="76"/>
      <c r="L300" s="76"/>
      <c r="M300" s="76"/>
      <c r="N300" s="76"/>
    </row>
    <row r="301" spans="2:14" ht="15">
      <c r="B301" s="107" t="s">
        <v>202</v>
      </c>
      <c r="C301" s="107"/>
      <c r="D301" s="107"/>
      <c r="E301" s="107"/>
      <c r="F301" s="107"/>
      <c r="G301" s="107"/>
      <c r="H301" s="107"/>
      <c r="I301" s="107"/>
      <c r="J301" s="107"/>
      <c r="K301" s="107"/>
      <c r="L301" s="107"/>
      <c r="M301" s="92"/>
      <c r="N301" s="94"/>
    </row>
    <row r="302" spans="2:14" ht="15">
      <c r="B302" s="107"/>
      <c r="C302" s="107"/>
      <c r="D302" s="107"/>
      <c r="E302" s="107"/>
      <c r="F302" s="107"/>
      <c r="G302" s="107"/>
      <c r="H302" s="107"/>
      <c r="I302" s="107"/>
      <c r="J302" s="107"/>
      <c r="K302" s="107"/>
      <c r="L302" s="107"/>
      <c r="M302" s="92"/>
      <c r="N302" s="94"/>
    </row>
    <row r="303" spans="2:14" ht="15">
      <c r="B303" s="107"/>
      <c r="C303" s="107"/>
      <c r="D303" s="107"/>
      <c r="E303" s="107"/>
      <c r="F303" s="107"/>
      <c r="G303" s="107"/>
      <c r="H303" s="107"/>
      <c r="I303" s="107"/>
      <c r="J303" s="107"/>
      <c r="K303" s="107"/>
      <c r="L303" s="107"/>
      <c r="M303" s="92"/>
      <c r="N303" s="94"/>
    </row>
    <row r="304" spans="1:14" ht="15">
      <c r="A304" s="53" t="s">
        <v>11</v>
      </c>
      <c r="B304" s="107"/>
      <c r="C304" s="107"/>
      <c r="D304" s="107"/>
      <c r="E304" s="107"/>
      <c r="F304" s="107"/>
      <c r="G304" s="107"/>
      <c r="H304" s="107"/>
      <c r="I304" s="107"/>
      <c r="J304" s="107"/>
      <c r="K304" s="107"/>
      <c r="L304" s="107"/>
      <c r="M304" s="92"/>
      <c r="N304" s="94"/>
    </row>
    <row r="305" spans="2:14" ht="15">
      <c r="B305" s="107"/>
      <c r="C305" s="107"/>
      <c r="D305" s="107"/>
      <c r="E305" s="107"/>
      <c r="F305" s="107"/>
      <c r="G305" s="107"/>
      <c r="H305" s="107"/>
      <c r="I305" s="107"/>
      <c r="J305" s="107"/>
      <c r="K305" s="107"/>
      <c r="L305" s="107"/>
      <c r="M305" s="92"/>
      <c r="N305" s="94"/>
    </row>
    <row r="306" spans="2:14" ht="12" customHeight="1">
      <c r="B306" s="76"/>
      <c r="C306" s="76"/>
      <c r="D306" s="76"/>
      <c r="E306" s="76"/>
      <c r="F306" s="76"/>
      <c r="G306" s="76"/>
      <c r="H306" s="76"/>
      <c r="I306" s="76"/>
      <c r="J306" s="76"/>
      <c r="K306" s="76"/>
      <c r="L306" s="76"/>
      <c r="M306" s="76"/>
      <c r="N306" s="76"/>
    </row>
    <row r="307" spans="2:14" ht="15">
      <c r="B307" s="107" t="s">
        <v>193</v>
      </c>
      <c r="C307" s="107"/>
      <c r="D307" s="107"/>
      <c r="E307" s="107"/>
      <c r="F307" s="107"/>
      <c r="G307" s="107"/>
      <c r="H307" s="107"/>
      <c r="I307" s="107"/>
      <c r="J307" s="107"/>
      <c r="K307" s="107"/>
      <c r="L307" s="107"/>
      <c r="M307" s="92"/>
      <c r="N307" s="92"/>
    </row>
    <row r="308" spans="1:14" ht="15">
      <c r="A308" s="53" t="s">
        <v>11</v>
      </c>
      <c r="B308" s="107"/>
      <c r="C308" s="107"/>
      <c r="D308" s="107"/>
      <c r="E308" s="107"/>
      <c r="F308" s="107"/>
      <c r="G308" s="107"/>
      <c r="H308" s="107"/>
      <c r="I308" s="107"/>
      <c r="J308" s="107"/>
      <c r="K308" s="107"/>
      <c r="L308" s="107"/>
      <c r="M308" s="92"/>
      <c r="N308" s="92"/>
    </row>
    <row r="309" spans="1:14" ht="15">
      <c r="A309" s="53"/>
      <c r="B309" s="107"/>
      <c r="C309" s="107"/>
      <c r="D309" s="107"/>
      <c r="E309" s="107"/>
      <c r="F309" s="107"/>
      <c r="G309" s="107"/>
      <c r="H309" s="107"/>
      <c r="I309" s="107"/>
      <c r="J309" s="107"/>
      <c r="K309" s="107"/>
      <c r="L309" s="107"/>
      <c r="M309" s="92"/>
      <c r="N309" s="92"/>
    </row>
    <row r="310" spans="1:14" ht="15">
      <c r="A310" s="53"/>
      <c r="B310" s="107"/>
      <c r="C310" s="107"/>
      <c r="D310" s="107"/>
      <c r="E310" s="107"/>
      <c r="F310" s="107"/>
      <c r="G310" s="107"/>
      <c r="H310" s="107"/>
      <c r="I310" s="107"/>
      <c r="J310" s="107"/>
      <c r="K310" s="107"/>
      <c r="L310" s="107"/>
      <c r="M310" s="92"/>
      <c r="N310" s="92"/>
    </row>
    <row r="311" spans="1:14" ht="15">
      <c r="A311" s="53"/>
      <c r="B311" s="107"/>
      <c r="C311" s="107"/>
      <c r="D311" s="107"/>
      <c r="E311" s="107"/>
      <c r="F311" s="107"/>
      <c r="G311" s="107"/>
      <c r="H311" s="107"/>
      <c r="I311" s="107"/>
      <c r="J311" s="107"/>
      <c r="K311" s="107"/>
      <c r="L311" s="107"/>
      <c r="M311" s="92"/>
      <c r="N311" s="92"/>
    </row>
    <row r="312" spans="1:14" ht="3" customHeight="1">
      <c r="A312" s="53"/>
      <c r="B312" s="107"/>
      <c r="C312" s="107"/>
      <c r="D312" s="107"/>
      <c r="E312" s="107"/>
      <c r="F312" s="107"/>
      <c r="G312" s="107"/>
      <c r="H312" s="107"/>
      <c r="I312" s="107"/>
      <c r="J312" s="107"/>
      <c r="K312" s="107"/>
      <c r="L312" s="107"/>
      <c r="M312" s="92"/>
      <c r="N312" s="92"/>
    </row>
    <row r="313" ht="12" customHeight="1">
      <c r="A313" s="53"/>
    </row>
    <row r="314" spans="1:13" ht="22.5" customHeight="1">
      <c r="A314" s="53"/>
      <c r="B314" s="108" t="s">
        <v>161</v>
      </c>
      <c r="C314" s="108"/>
      <c r="D314" s="108"/>
      <c r="E314" s="108"/>
      <c r="F314" s="108"/>
      <c r="G314" s="108"/>
      <c r="H314" s="108"/>
      <c r="I314" s="108"/>
      <c r="J314" s="108"/>
      <c r="K314" s="108"/>
      <c r="L314" s="108"/>
      <c r="M314" s="75"/>
    </row>
    <row r="315" spans="1:13" ht="7.5" customHeight="1">
      <c r="A315" s="53"/>
      <c r="B315" s="108"/>
      <c r="C315" s="108"/>
      <c r="D315" s="108"/>
      <c r="E315" s="108"/>
      <c r="F315" s="108"/>
      <c r="G315" s="108"/>
      <c r="H315" s="108"/>
      <c r="I315" s="108"/>
      <c r="J315" s="108"/>
      <c r="K315" s="108"/>
      <c r="L315" s="108"/>
      <c r="M315" s="75"/>
    </row>
    <row r="316" spans="1:14" ht="12" customHeight="1">
      <c r="A316" s="53"/>
      <c r="N316" s="75"/>
    </row>
    <row r="317" spans="1:14" ht="15">
      <c r="A317" s="53"/>
      <c r="B317" s="108" t="s">
        <v>0</v>
      </c>
      <c r="C317" s="108"/>
      <c r="D317" s="108"/>
      <c r="E317" s="108"/>
      <c r="F317" s="108"/>
      <c r="G317" s="108"/>
      <c r="H317" s="108"/>
      <c r="I317" s="108"/>
      <c r="J317" s="108"/>
      <c r="K317" s="108"/>
      <c r="L317" s="108"/>
      <c r="M317" s="75"/>
      <c r="N317" s="75"/>
    </row>
    <row r="318" spans="1:14" ht="15">
      <c r="A318" s="53"/>
      <c r="B318" s="108"/>
      <c r="C318" s="108"/>
      <c r="D318" s="108"/>
      <c r="E318" s="108"/>
      <c r="F318" s="108"/>
      <c r="G318" s="108"/>
      <c r="H318" s="108"/>
      <c r="I318" s="108"/>
      <c r="J318" s="108"/>
      <c r="K318" s="108"/>
      <c r="L318" s="108"/>
      <c r="M318" s="75"/>
      <c r="N318" s="75"/>
    </row>
    <row r="319" spans="1:14" ht="3" customHeight="1">
      <c r="A319" s="53"/>
      <c r="B319" s="108"/>
      <c r="C319" s="108"/>
      <c r="D319" s="108"/>
      <c r="E319" s="108"/>
      <c r="F319" s="108"/>
      <c r="G319" s="108"/>
      <c r="H319" s="108"/>
      <c r="I319" s="108"/>
      <c r="J319" s="108"/>
      <c r="K319" s="108"/>
      <c r="L319" s="108"/>
      <c r="M319" s="75"/>
      <c r="N319" s="75"/>
    </row>
    <row r="320" spans="1:14" ht="12" customHeight="1">
      <c r="A320" s="53"/>
      <c r="N320" s="75"/>
    </row>
    <row r="321" spans="1:14" ht="16.5" customHeight="1">
      <c r="A321" s="53"/>
      <c r="B321" s="108" t="s">
        <v>256</v>
      </c>
      <c r="C321" s="108"/>
      <c r="D321" s="108"/>
      <c r="E321" s="108"/>
      <c r="F321" s="108"/>
      <c r="G321" s="108"/>
      <c r="H321" s="108"/>
      <c r="I321" s="108"/>
      <c r="J321" s="108"/>
      <c r="K321" s="108"/>
      <c r="L321" s="108"/>
      <c r="M321" s="75"/>
      <c r="N321" s="75"/>
    </row>
    <row r="322" spans="1:14" ht="16.5" customHeight="1">
      <c r="A322" s="53"/>
      <c r="B322" s="108"/>
      <c r="C322" s="108"/>
      <c r="D322" s="108"/>
      <c r="E322" s="108"/>
      <c r="F322" s="108"/>
      <c r="G322" s="108"/>
      <c r="H322" s="108"/>
      <c r="I322" s="108"/>
      <c r="J322" s="108"/>
      <c r="K322" s="108"/>
      <c r="L322" s="108"/>
      <c r="M322" s="75"/>
      <c r="N322" s="75"/>
    </row>
    <row r="323" spans="1:13" ht="15" customHeight="1">
      <c r="A323" s="53"/>
      <c r="B323" s="57"/>
      <c r="C323" s="57"/>
      <c r="D323" s="57"/>
      <c r="E323" s="57"/>
      <c r="F323" s="57"/>
      <c r="G323" s="57"/>
      <c r="H323" s="57"/>
      <c r="I323" s="57"/>
      <c r="J323" s="57"/>
      <c r="K323" s="57"/>
      <c r="L323" s="57"/>
      <c r="M323" s="57"/>
    </row>
    <row r="324" spans="1:15" ht="15">
      <c r="A324" s="53"/>
      <c r="B324" s="84" t="s">
        <v>162</v>
      </c>
      <c r="C324" s="75"/>
      <c r="D324" s="75"/>
      <c r="E324" s="75"/>
      <c r="F324" s="75"/>
      <c r="G324" s="75"/>
      <c r="H324" s="75"/>
      <c r="I324" s="75"/>
      <c r="J324" s="75"/>
      <c r="K324" s="75"/>
      <c r="L324" s="75"/>
      <c r="M324" s="75"/>
      <c r="N324" s="75"/>
      <c r="O324" s="1"/>
    </row>
    <row r="325" spans="1:15" ht="15">
      <c r="A325" s="53"/>
      <c r="B325" s="75"/>
      <c r="C325" s="75"/>
      <c r="D325" s="75"/>
      <c r="E325" s="75"/>
      <c r="F325" s="75"/>
      <c r="G325" s="75"/>
      <c r="H325" s="75"/>
      <c r="I325" s="75"/>
      <c r="J325" s="75"/>
      <c r="K325" s="75"/>
      <c r="L325" s="75"/>
      <c r="M325" s="75"/>
      <c r="N325" s="75"/>
      <c r="O325" s="1"/>
    </row>
    <row r="326" spans="1:15" ht="15" customHeight="1">
      <c r="A326" s="53"/>
      <c r="B326" s="108" t="s">
        <v>1</v>
      </c>
      <c r="C326" s="108"/>
      <c r="D326" s="108"/>
      <c r="E326" s="108"/>
      <c r="F326" s="108"/>
      <c r="G326" s="108"/>
      <c r="H326" s="108"/>
      <c r="I326" s="108"/>
      <c r="J326" s="108"/>
      <c r="K326" s="108"/>
      <c r="L326" s="108"/>
      <c r="M326" s="75"/>
      <c r="N326" s="75"/>
      <c r="O326" s="1"/>
    </row>
    <row r="327" spans="1:15" ht="1.5" customHeight="1">
      <c r="A327" s="53"/>
      <c r="B327" s="108"/>
      <c r="C327" s="108"/>
      <c r="D327" s="108"/>
      <c r="E327" s="108"/>
      <c r="F327" s="108"/>
      <c r="G327" s="108"/>
      <c r="H327" s="108"/>
      <c r="I327" s="108"/>
      <c r="J327" s="108"/>
      <c r="K327" s="108"/>
      <c r="L327" s="108"/>
      <c r="M327" s="75"/>
      <c r="N327" s="75"/>
      <c r="O327" s="1"/>
    </row>
    <row r="328" spans="1:15" ht="15">
      <c r="A328" s="53"/>
      <c r="B328" s="75"/>
      <c r="C328" s="75"/>
      <c r="D328" s="75"/>
      <c r="E328" s="75"/>
      <c r="F328" s="75"/>
      <c r="G328" s="75"/>
      <c r="H328" s="75"/>
      <c r="I328" s="75"/>
      <c r="J328" s="75"/>
      <c r="K328" s="75"/>
      <c r="L328" s="75"/>
      <c r="M328" s="75"/>
      <c r="N328" s="75"/>
      <c r="O328" s="1"/>
    </row>
    <row r="329" spans="1:15" ht="15">
      <c r="A329" s="53"/>
      <c r="B329" s="85" t="s">
        <v>164</v>
      </c>
      <c r="C329" s="75"/>
      <c r="D329" s="75"/>
      <c r="E329" s="75"/>
      <c r="F329" s="75"/>
      <c r="G329" s="75"/>
      <c r="H329" s="75"/>
      <c r="I329" s="75"/>
      <c r="J329" s="75"/>
      <c r="K329" s="75"/>
      <c r="L329" s="75"/>
      <c r="M329" s="75"/>
      <c r="N329" s="75"/>
      <c r="O329" s="1"/>
    </row>
    <row r="330" spans="1:15" ht="15">
      <c r="A330" s="53"/>
      <c r="B330" s="75"/>
      <c r="C330" s="75"/>
      <c r="D330" s="75"/>
      <c r="E330" s="75"/>
      <c r="F330" s="75"/>
      <c r="G330" s="75"/>
      <c r="H330" s="75"/>
      <c r="I330" s="75"/>
      <c r="J330" s="75"/>
      <c r="K330" s="75"/>
      <c r="L330" s="75"/>
      <c r="M330" s="75"/>
      <c r="N330" s="75"/>
      <c r="O330" s="1"/>
    </row>
    <row r="331" spans="1:15" ht="15">
      <c r="A331" s="53"/>
      <c r="B331" s="69" t="s">
        <v>163</v>
      </c>
      <c r="C331" s="75"/>
      <c r="D331" s="75"/>
      <c r="E331" s="75"/>
      <c r="F331" s="75"/>
      <c r="G331" s="75"/>
      <c r="H331" s="75"/>
      <c r="I331" s="75"/>
      <c r="J331" s="75"/>
      <c r="K331" s="75"/>
      <c r="L331" s="75"/>
      <c r="M331" s="75"/>
      <c r="N331" s="75"/>
      <c r="O331" s="1"/>
    </row>
    <row r="332" spans="1:15" ht="15">
      <c r="A332" s="53"/>
      <c r="B332" s="69"/>
      <c r="C332" s="75"/>
      <c r="D332" s="75"/>
      <c r="E332" s="75"/>
      <c r="F332" s="75"/>
      <c r="G332" s="75"/>
      <c r="H332" s="75"/>
      <c r="I332" s="75"/>
      <c r="J332" s="75"/>
      <c r="K332" s="75"/>
      <c r="L332" s="75"/>
      <c r="M332" s="75"/>
      <c r="N332" s="75"/>
      <c r="O332" s="1"/>
    </row>
    <row r="333" spans="1:15" ht="21.75" customHeight="1">
      <c r="A333" s="53"/>
      <c r="B333" s="108" t="s">
        <v>179</v>
      </c>
      <c r="C333" s="108"/>
      <c r="D333" s="108"/>
      <c r="E333" s="108"/>
      <c r="F333" s="108"/>
      <c r="G333" s="108"/>
      <c r="H333" s="108"/>
      <c r="I333" s="108"/>
      <c r="J333" s="108"/>
      <c r="K333" s="108"/>
      <c r="L333" s="108"/>
      <c r="M333" s="75"/>
      <c r="N333" s="75"/>
      <c r="O333" s="1"/>
    </row>
    <row r="334" spans="1:15" ht="7.5" customHeight="1">
      <c r="A334" s="53"/>
      <c r="B334" s="108"/>
      <c r="C334" s="108"/>
      <c r="D334" s="108"/>
      <c r="E334" s="108"/>
      <c r="F334" s="108"/>
      <c r="G334" s="108"/>
      <c r="H334" s="108"/>
      <c r="I334" s="108"/>
      <c r="J334" s="108"/>
      <c r="K334" s="108"/>
      <c r="L334" s="108"/>
      <c r="M334" s="75"/>
      <c r="N334" s="75"/>
      <c r="O334" s="1"/>
    </row>
    <row r="335" spans="1:15" ht="15">
      <c r="A335" s="53"/>
      <c r="B335" s="75"/>
      <c r="C335" s="75"/>
      <c r="D335" s="75"/>
      <c r="E335" s="75"/>
      <c r="F335" s="75"/>
      <c r="G335" s="75"/>
      <c r="H335" s="75"/>
      <c r="I335" s="75"/>
      <c r="J335" s="75"/>
      <c r="K335" s="75"/>
      <c r="L335" s="75"/>
      <c r="M335" s="75"/>
      <c r="N335" s="75"/>
      <c r="O335" s="1"/>
    </row>
    <row r="336" spans="1:15" ht="15">
      <c r="A336" s="53"/>
      <c r="F336" s="111" t="s">
        <v>52</v>
      </c>
      <c r="G336" s="111"/>
      <c r="H336" s="1"/>
      <c r="I336" s="103" t="s">
        <v>53</v>
      </c>
      <c r="J336" s="3"/>
      <c r="K336" s="3"/>
      <c r="M336" s="3"/>
      <c r="N336" s="75"/>
      <c r="O336" s="1"/>
    </row>
    <row r="337" spans="1:15" ht="12.75" customHeight="1">
      <c r="A337" s="53"/>
      <c r="F337" s="35" t="s">
        <v>7</v>
      </c>
      <c r="G337" s="35" t="s">
        <v>12</v>
      </c>
      <c r="I337" s="35" t="s">
        <v>7</v>
      </c>
      <c r="J337" s="35"/>
      <c r="K337" s="35" t="s">
        <v>12</v>
      </c>
      <c r="M337" s="35"/>
      <c r="N337" s="75"/>
      <c r="O337" s="1"/>
    </row>
    <row r="338" spans="1:15" ht="15">
      <c r="A338" s="53"/>
      <c r="F338" s="35" t="s">
        <v>9</v>
      </c>
      <c r="G338" s="35" t="s">
        <v>8</v>
      </c>
      <c r="I338" s="35" t="s">
        <v>27</v>
      </c>
      <c r="J338" s="35"/>
      <c r="K338" s="35" t="s">
        <v>8</v>
      </c>
      <c r="M338" s="35"/>
      <c r="N338" s="75"/>
      <c r="O338" s="1"/>
    </row>
    <row r="339" spans="1:15" ht="15">
      <c r="A339" s="53"/>
      <c r="F339" s="35" t="s">
        <v>11</v>
      </c>
      <c r="G339" s="35" t="s">
        <v>186</v>
      </c>
      <c r="I339" s="35" t="s">
        <v>28</v>
      </c>
      <c r="J339" s="35"/>
      <c r="K339" s="35" t="s">
        <v>186</v>
      </c>
      <c r="M339" s="35"/>
      <c r="N339" s="75"/>
      <c r="O339" s="1"/>
    </row>
    <row r="340" spans="1:15" ht="15">
      <c r="A340" s="53"/>
      <c r="F340" s="35"/>
      <c r="G340" s="35" t="s">
        <v>22</v>
      </c>
      <c r="I340" s="35"/>
      <c r="J340" s="35"/>
      <c r="K340" s="35" t="s">
        <v>23</v>
      </c>
      <c r="M340" s="35"/>
      <c r="N340" s="75"/>
      <c r="O340" s="1"/>
    </row>
    <row r="341" spans="1:15" ht="15">
      <c r="A341" s="53"/>
      <c r="F341" s="5"/>
      <c r="G341" s="35" t="s">
        <v>9</v>
      </c>
      <c r="I341" s="5"/>
      <c r="J341" s="5"/>
      <c r="K341" s="35" t="s">
        <v>20</v>
      </c>
      <c r="M341" s="35"/>
      <c r="N341" s="75"/>
      <c r="O341" s="1"/>
    </row>
    <row r="342" spans="1:15" ht="15">
      <c r="A342" s="53"/>
      <c r="F342" s="86" t="s">
        <v>200</v>
      </c>
      <c r="G342" s="86" t="s">
        <v>201</v>
      </c>
      <c r="I342" s="86" t="str">
        <f>F342</f>
        <v>31/5/2003</v>
      </c>
      <c r="K342" s="86" t="str">
        <f>G342</f>
        <v>31/5/2002</v>
      </c>
      <c r="M342" s="86"/>
      <c r="N342" s="75"/>
      <c r="O342" s="1"/>
    </row>
    <row r="343" spans="1:15" ht="15">
      <c r="A343" s="53"/>
      <c r="F343" s="87" t="s">
        <v>10</v>
      </c>
      <c r="G343" s="87" t="s">
        <v>10</v>
      </c>
      <c r="I343" s="87" t="s">
        <v>10</v>
      </c>
      <c r="K343" s="87" t="s">
        <v>10</v>
      </c>
      <c r="M343" s="87"/>
      <c r="N343" s="75"/>
      <c r="O343" s="1"/>
    </row>
    <row r="344" spans="1:15" ht="15">
      <c r="A344" s="53"/>
      <c r="B344" s="8" t="s">
        <v>165</v>
      </c>
      <c r="N344" s="75"/>
      <c r="O344" s="1"/>
    </row>
    <row r="345" spans="1:15" ht="15">
      <c r="A345" s="53"/>
      <c r="B345" s="8" t="s">
        <v>166</v>
      </c>
      <c r="F345" s="56">
        <f>+'Income Stat'!E41</f>
        <v>3123</v>
      </c>
      <c r="G345" s="56">
        <f>+'Income Stat'!G41</f>
        <v>-2711</v>
      </c>
      <c r="H345" s="10"/>
      <c r="I345" s="56">
        <f>+'Income Stat'!I41</f>
        <v>-2865</v>
      </c>
      <c r="K345" s="56">
        <f>+'Income Stat'!K41</f>
        <v>-4124</v>
      </c>
      <c r="M345" s="29"/>
      <c r="N345" s="75"/>
      <c r="O345" s="1"/>
    </row>
    <row r="346" spans="1:15" ht="15">
      <c r="A346" s="53"/>
      <c r="F346" s="10"/>
      <c r="G346" s="10"/>
      <c r="H346" s="10"/>
      <c r="I346" s="10"/>
      <c r="K346" s="10"/>
      <c r="M346" s="10"/>
      <c r="N346" s="75"/>
      <c r="O346" s="1"/>
    </row>
    <row r="347" spans="1:15" ht="15">
      <c r="A347" s="53"/>
      <c r="B347" s="8" t="s">
        <v>167</v>
      </c>
      <c r="F347" s="10"/>
      <c r="G347" s="10"/>
      <c r="H347" s="10"/>
      <c r="I347" s="10"/>
      <c r="K347" s="10"/>
      <c r="M347" s="10"/>
      <c r="N347" s="75"/>
      <c r="O347" s="1"/>
    </row>
    <row r="348" spans="1:15" ht="15">
      <c r="A348" s="53"/>
      <c r="B348" s="8" t="s">
        <v>168</v>
      </c>
      <c r="F348" s="10">
        <v>50033</v>
      </c>
      <c r="G348" s="10">
        <v>19900</v>
      </c>
      <c r="H348" s="10"/>
      <c r="I348" s="10">
        <v>19900</v>
      </c>
      <c r="K348" s="10">
        <v>19900</v>
      </c>
      <c r="M348" s="10"/>
      <c r="N348" s="75"/>
      <c r="O348" s="1"/>
    </row>
    <row r="349" spans="1:15" ht="15">
      <c r="A349" s="53"/>
      <c r="B349" s="8" t="s">
        <v>169</v>
      </c>
      <c r="F349" s="10"/>
      <c r="G349" s="10">
        <f>+G353-G348</f>
        <v>-120</v>
      </c>
      <c r="H349" s="10"/>
      <c r="I349" s="10">
        <v>19845</v>
      </c>
      <c r="K349" s="10">
        <f>+K353-K348</f>
        <v>-120</v>
      </c>
      <c r="M349" s="10"/>
      <c r="N349" s="75"/>
      <c r="O349" s="1"/>
    </row>
    <row r="350" spans="1:15" ht="13.5" customHeight="1">
      <c r="A350" s="53"/>
      <c r="B350" s="8" t="s">
        <v>180</v>
      </c>
      <c r="F350" s="10">
        <v>71</v>
      </c>
      <c r="G350" s="10">
        <v>0</v>
      </c>
      <c r="H350" s="10"/>
      <c r="I350" s="10">
        <v>150</v>
      </c>
      <c r="K350" s="10">
        <v>0</v>
      </c>
      <c r="M350" s="10"/>
      <c r="N350" s="75"/>
      <c r="O350" s="1"/>
    </row>
    <row r="351" spans="1:15" ht="15">
      <c r="A351" s="53"/>
      <c r="F351" s="10"/>
      <c r="G351" s="10"/>
      <c r="H351" s="10"/>
      <c r="I351" s="10"/>
      <c r="K351" s="10"/>
      <c r="M351" s="10"/>
      <c r="N351" s="75"/>
      <c r="O351" s="1"/>
    </row>
    <row r="352" spans="1:15" ht="15">
      <c r="A352" s="53"/>
      <c r="B352" s="8" t="s">
        <v>170</v>
      </c>
      <c r="F352" s="88"/>
      <c r="G352" s="88"/>
      <c r="H352" s="10"/>
      <c r="I352" s="88" t="s">
        <v>11</v>
      </c>
      <c r="K352" s="88"/>
      <c r="M352" s="29"/>
      <c r="N352" s="75"/>
      <c r="O352" s="1"/>
    </row>
    <row r="353" spans="1:15" ht="15">
      <c r="A353" s="53"/>
      <c r="B353" s="8" t="s">
        <v>171</v>
      </c>
      <c r="F353" s="56">
        <f>+F350+F348</f>
        <v>50104</v>
      </c>
      <c r="G353" s="56">
        <v>19780</v>
      </c>
      <c r="H353" s="10"/>
      <c r="I353" s="56">
        <f>SUM(I348:I352)</f>
        <v>39895</v>
      </c>
      <c r="K353" s="56">
        <v>19780</v>
      </c>
      <c r="M353" s="29"/>
      <c r="N353" s="75"/>
      <c r="O353" s="1"/>
    </row>
    <row r="354" spans="1:15" ht="15.75" thickBot="1">
      <c r="A354" s="53"/>
      <c r="B354" s="8" t="s">
        <v>172</v>
      </c>
      <c r="F354" s="89">
        <f>+F345/F353*100</f>
        <v>6.233035286603864</v>
      </c>
      <c r="G354" s="89">
        <f>+G345/G353*100</f>
        <v>-13.705763397371081</v>
      </c>
      <c r="H354" s="10"/>
      <c r="I354" s="89">
        <f>+I345/I353*100</f>
        <v>-7.1813510464970545</v>
      </c>
      <c r="K354" s="89">
        <f>+K345/K353*100</f>
        <v>-20.849342770475225</v>
      </c>
      <c r="M354" s="102"/>
      <c r="N354" s="75"/>
      <c r="O354" s="1"/>
    </row>
    <row r="355" spans="1:15" ht="15.75" thickTop="1">
      <c r="A355" s="53"/>
      <c r="B355" s="75"/>
      <c r="C355" s="75"/>
      <c r="D355" s="75"/>
      <c r="E355" s="75"/>
      <c r="F355" s="75"/>
      <c r="G355" s="75"/>
      <c r="H355" s="75"/>
      <c r="I355" s="75"/>
      <c r="J355" s="75"/>
      <c r="K355" s="75"/>
      <c r="L355" s="75"/>
      <c r="M355" s="75"/>
      <c r="N355" s="75"/>
      <c r="O355" s="1"/>
    </row>
    <row r="356" spans="1:15" ht="15">
      <c r="A356" s="53"/>
      <c r="B356" s="75"/>
      <c r="C356" s="75"/>
      <c r="D356" s="75"/>
      <c r="E356" s="75"/>
      <c r="F356" s="75"/>
      <c r="G356" s="75"/>
      <c r="H356" s="75"/>
      <c r="I356" s="75"/>
      <c r="J356" s="75"/>
      <c r="K356" s="75"/>
      <c r="L356" s="75"/>
      <c r="M356" s="75"/>
      <c r="N356" s="75"/>
      <c r="O356" s="1"/>
    </row>
    <row r="357" spans="1:15" ht="15">
      <c r="A357" s="53"/>
      <c r="B357" s="75"/>
      <c r="C357" s="75"/>
      <c r="D357" s="75"/>
      <c r="E357" s="75"/>
      <c r="F357" s="75"/>
      <c r="G357" s="75"/>
      <c r="H357" s="75"/>
      <c r="I357" s="75"/>
      <c r="J357" s="75"/>
      <c r="K357" s="75"/>
      <c r="L357" s="75"/>
      <c r="M357" s="75"/>
      <c r="N357" s="75"/>
      <c r="O357" s="1"/>
    </row>
    <row r="358" spans="1:15" ht="13.5" customHeight="1">
      <c r="A358" s="53"/>
      <c r="B358" s="75"/>
      <c r="C358" s="75"/>
      <c r="D358" s="75"/>
      <c r="E358" s="75"/>
      <c r="F358" s="75"/>
      <c r="G358" s="75"/>
      <c r="H358" s="75"/>
      <c r="I358" s="75"/>
      <c r="J358" s="75"/>
      <c r="K358" s="75"/>
      <c r="L358" s="75"/>
      <c r="M358" s="75"/>
      <c r="N358" s="75"/>
      <c r="O358" s="1"/>
    </row>
    <row r="359" spans="1:15" ht="13.5" customHeight="1">
      <c r="A359" s="53"/>
      <c r="B359" s="75"/>
      <c r="C359" s="75"/>
      <c r="D359" s="75"/>
      <c r="E359" s="75"/>
      <c r="F359" s="75"/>
      <c r="G359" s="75"/>
      <c r="H359" s="75"/>
      <c r="I359" s="75"/>
      <c r="J359" s="75"/>
      <c r="K359" s="75"/>
      <c r="L359" s="75"/>
      <c r="M359" s="75"/>
      <c r="N359" s="75"/>
      <c r="O359" s="1"/>
    </row>
    <row r="360" spans="1:15" ht="13.5" customHeight="1">
      <c r="A360" s="53"/>
      <c r="B360" s="75"/>
      <c r="C360" s="75"/>
      <c r="D360" s="75"/>
      <c r="E360" s="75"/>
      <c r="F360" s="75"/>
      <c r="G360" s="75"/>
      <c r="H360" s="75"/>
      <c r="I360" s="75"/>
      <c r="J360" s="75"/>
      <c r="K360" s="75"/>
      <c r="L360" s="75"/>
      <c r="M360" s="75"/>
      <c r="N360" s="75"/>
      <c r="O360" s="1"/>
    </row>
    <row r="361" spans="1:15" ht="13.5" customHeight="1">
      <c r="A361" s="53"/>
      <c r="B361" s="75"/>
      <c r="C361" s="75"/>
      <c r="D361" s="75"/>
      <c r="E361" s="75"/>
      <c r="F361" s="75"/>
      <c r="G361" s="75"/>
      <c r="H361" s="75"/>
      <c r="I361" s="75"/>
      <c r="J361" s="75"/>
      <c r="K361" s="75"/>
      <c r="L361" s="75"/>
      <c r="M361" s="75"/>
      <c r="N361" s="75"/>
      <c r="O361" s="1"/>
    </row>
    <row r="362" spans="1:15" ht="13.5" customHeight="1">
      <c r="A362" s="53"/>
      <c r="B362" s="75"/>
      <c r="C362" s="75"/>
      <c r="D362" s="75"/>
      <c r="E362" s="75"/>
      <c r="F362" s="75"/>
      <c r="G362" s="75"/>
      <c r="H362" s="75"/>
      <c r="I362" s="75"/>
      <c r="J362" s="75"/>
      <c r="K362" s="75"/>
      <c r="L362" s="75"/>
      <c r="M362" s="75"/>
      <c r="N362" s="75"/>
      <c r="O362" s="1"/>
    </row>
    <row r="363" spans="1:15" ht="13.5" customHeight="1">
      <c r="A363" s="53"/>
      <c r="B363" s="75"/>
      <c r="C363" s="75"/>
      <c r="D363" s="75"/>
      <c r="E363" s="75"/>
      <c r="F363" s="75"/>
      <c r="G363" s="75"/>
      <c r="H363" s="75"/>
      <c r="I363" s="75"/>
      <c r="J363" s="75"/>
      <c r="K363" s="75"/>
      <c r="L363" s="75"/>
      <c r="M363" s="75"/>
      <c r="N363" s="75"/>
      <c r="O363" s="1"/>
    </row>
    <row r="364" spans="1:15" ht="15">
      <c r="A364" s="53"/>
      <c r="B364" s="85" t="s">
        <v>181</v>
      </c>
      <c r="C364" s="75"/>
      <c r="D364" s="75"/>
      <c r="E364" s="75"/>
      <c r="F364" s="75"/>
      <c r="G364" s="75"/>
      <c r="H364" s="75"/>
      <c r="I364" s="75"/>
      <c r="J364" s="75"/>
      <c r="K364" s="75"/>
      <c r="L364" s="75"/>
      <c r="M364" s="75"/>
      <c r="N364" s="75"/>
      <c r="O364" s="1"/>
    </row>
    <row r="365" spans="1:15" ht="15">
      <c r="A365" s="53"/>
      <c r="B365" s="75"/>
      <c r="C365" s="75"/>
      <c r="D365" s="75"/>
      <c r="E365" s="75"/>
      <c r="F365" s="75"/>
      <c r="G365" s="75"/>
      <c r="H365" s="75"/>
      <c r="I365" s="75"/>
      <c r="J365" s="75"/>
      <c r="K365" s="75"/>
      <c r="L365" s="75"/>
      <c r="M365" s="75"/>
      <c r="N365" s="75"/>
      <c r="O365" s="1"/>
    </row>
    <row r="366" spans="1:15" ht="15">
      <c r="A366" s="53"/>
      <c r="B366" s="69" t="s">
        <v>173</v>
      </c>
      <c r="C366" s="75"/>
      <c r="D366" s="75"/>
      <c r="E366" s="75"/>
      <c r="F366" s="75"/>
      <c r="G366" s="75"/>
      <c r="H366" s="75"/>
      <c r="I366" s="75"/>
      <c r="J366" s="75"/>
      <c r="K366" s="75"/>
      <c r="L366" s="75"/>
      <c r="M366" s="75"/>
      <c r="N366" s="75"/>
      <c r="O366" s="1"/>
    </row>
    <row r="367" spans="1:15" ht="15">
      <c r="A367" s="53"/>
      <c r="B367" s="69"/>
      <c r="C367" s="75"/>
      <c r="D367" s="75"/>
      <c r="E367" s="75"/>
      <c r="F367" s="75"/>
      <c r="G367" s="75"/>
      <c r="H367" s="75"/>
      <c r="I367" s="75"/>
      <c r="J367" s="75"/>
      <c r="K367" s="75"/>
      <c r="L367" s="75"/>
      <c r="M367" s="75"/>
      <c r="N367" s="75"/>
      <c r="O367" s="1"/>
    </row>
    <row r="368" spans="1:15" ht="15" customHeight="1">
      <c r="A368" s="53"/>
      <c r="B368" s="105" t="s">
        <v>192</v>
      </c>
      <c r="C368" s="105"/>
      <c r="D368" s="105"/>
      <c r="E368" s="105"/>
      <c r="F368" s="105"/>
      <c r="G368" s="105"/>
      <c r="H368" s="105"/>
      <c r="I368" s="105"/>
      <c r="J368" s="105"/>
      <c r="K368" s="105"/>
      <c r="L368" s="105"/>
      <c r="M368" s="76"/>
      <c r="N368" s="75"/>
      <c r="O368" s="1"/>
    </row>
    <row r="369" spans="1:15" ht="15" customHeight="1">
      <c r="A369" s="53"/>
      <c r="B369" s="105"/>
      <c r="C369" s="105"/>
      <c r="D369" s="105"/>
      <c r="E369" s="105"/>
      <c r="F369" s="105"/>
      <c r="G369" s="105"/>
      <c r="H369" s="105"/>
      <c r="I369" s="105"/>
      <c r="J369" s="105"/>
      <c r="K369" s="105"/>
      <c r="L369" s="105"/>
      <c r="M369" s="76"/>
      <c r="N369" s="75"/>
      <c r="O369" s="1"/>
    </row>
    <row r="370" spans="1:15" ht="15" customHeight="1">
      <c r="A370" s="53"/>
      <c r="B370" s="105"/>
      <c r="C370" s="105"/>
      <c r="D370" s="105"/>
      <c r="E370" s="105"/>
      <c r="F370" s="105"/>
      <c r="G370" s="105"/>
      <c r="H370" s="105"/>
      <c r="I370" s="105"/>
      <c r="J370" s="105"/>
      <c r="K370" s="105"/>
      <c r="L370" s="105"/>
      <c r="M370" s="76"/>
      <c r="N370" s="92"/>
      <c r="O370" s="1"/>
    </row>
    <row r="371" spans="1:15" ht="15">
      <c r="A371" s="53"/>
      <c r="B371" s="105"/>
      <c r="C371" s="105"/>
      <c r="D371" s="105"/>
      <c r="E371" s="105"/>
      <c r="F371" s="105"/>
      <c r="G371" s="105"/>
      <c r="H371" s="105"/>
      <c r="I371" s="105"/>
      <c r="J371" s="105"/>
      <c r="K371" s="105"/>
      <c r="L371" s="105"/>
      <c r="M371" s="76"/>
      <c r="N371" s="92"/>
      <c r="O371" s="1"/>
    </row>
    <row r="372" spans="1:15" ht="15">
      <c r="A372" s="53"/>
      <c r="B372" s="76"/>
      <c r="C372" s="76"/>
      <c r="D372" s="76"/>
      <c r="E372" s="76"/>
      <c r="F372" s="76"/>
      <c r="G372" s="76"/>
      <c r="H372" s="76"/>
      <c r="I372" s="76"/>
      <c r="J372" s="76"/>
      <c r="K372" s="76"/>
      <c r="L372" s="76"/>
      <c r="M372" s="76"/>
      <c r="N372" s="92"/>
      <c r="O372" s="1"/>
    </row>
    <row r="373" spans="1:15" ht="15">
      <c r="A373" s="53"/>
      <c r="B373" s="76"/>
      <c r="C373" s="76"/>
      <c r="D373" s="76"/>
      <c r="E373" s="76"/>
      <c r="F373" s="111" t="s">
        <v>52</v>
      </c>
      <c r="G373" s="111"/>
      <c r="H373" s="1"/>
      <c r="I373" s="103" t="s">
        <v>53</v>
      </c>
      <c r="J373" s="3"/>
      <c r="K373" s="3"/>
      <c r="M373" s="3"/>
      <c r="N373" s="92"/>
      <c r="O373" s="1"/>
    </row>
    <row r="374" spans="1:15" ht="15">
      <c r="A374" s="53"/>
      <c r="B374" s="76"/>
      <c r="C374" s="76"/>
      <c r="D374" s="76"/>
      <c r="E374" s="76"/>
      <c r="F374" s="35" t="s">
        <v>7</v>
      </c>
      <c r="G374" s="35" t="s">
        <v>12</v>
      </c>
      <c r="I374" s="35" t="s">
        <v>7</v>
      </c>
      <c r="J374" s="35"/>
      <c r="K374" s="35" t="s">
        <v>12</v>
      </c>
      <c r="M374" s="35"/>
      <c r="N374" s="76"/>
      <c r="O374" s="1"/>
    </row>
    <row r="375" spans="1:15" ht="15">
      <c r="A375" s="53"/>
      <c r="B375" s="76"/>
      <c r="C375" s="76"/>
      <c r="D375" s="76"/>
      <c r="E375" s="76"/>
      <c r="F375" s="35" t="s">
        <v>9</v>
      </c>
      <c r="G375" s="35" t="s">
        <v>8</v>
      </c>
      <c r="I375" s="35" t="s">
        <v>27</v>
      </c>
      <c r="J375" s="35"/>
      <c r="K375" s="35" t="s">
        <v>8</v>
      </c>
      <c r="M375" s="35"/>
      <c r="N375" s="76"/>
      <c r="O375" s="1"/>
    </row>
    <row r="376" spans="1:15" ht="15">
      <c r="A376" s="53"/>
      <c r="B376" s="76"/>
      <c r="C376" s="76"/>
      <c r="D376" s="76"/>
      <c r="E376" s="76"/>
      <c r="F376" s="35" t="s">
        <v>11</v>
      </c>
      <c r="G376" s="35" t="s">
        <v>186</v>
      </c>
      <c r="I376" s="35" t="s">
        <v>28</v>
      </c>
      <c r="J376" s="35"/>
      <c r="K376" s="35" t="s">
        <v>186</v>
      </c>
      <c r="M376" s="35"/>
      <c r="N376" s="76"/>
      <c r="O376" s="1"/>
    </row>
    <row r="377" spans="1:15" ht="15">
      <c r="A377" s="53"/>
      <c r="B377" s="76"/>
      <c r="C377" s="76"/>
      <c r="D377" s="76"/>
      <c r="E377" s="76"/>
      <c r="F377" s="35"/>
      <c r="G377" s="35" t="s">
        <v>22</v>
      </c>
      <c r="I377" s="35"/>
      <c r="J377" s="35"/>
      <c r="K377" s="35" t="s">
        <v>23</v>
      </c>
      <c r="M377" s="35"/>
      <c r="N377" s="76"/>
      <c r="O377" s="1"/>
    </row>
    <row r="378" spans="1:15" ht="15">
      <c r="A378" s="53"/>
      <c r="B378" s="76"/>
      <c r="C378" s="76"/>
      <c r="D378" s="76"/>
      <c r="E378" s="76"/>
      <c r="F378" s="5"/>
      <c r="G378" s="35" t="s">
        <v>9</v>
      </c>
      <c r="I378" s="5"/>
      <c r="J378" s="5"/>
      <c r="K378" s="35" t="s">
        <v>20</v>
      </c>
      <c r="M378" s="35"/>
      <c r="N378" s="76"/>
      <c r="O378" s="1"/>
    </row>
    <row r="379" spans="1:15" ht="15">
      <c r="A379" s="53"/>
      <c r="B379" s="76"/>
      <c r="C379" s="76"/>
      <c r="D379" s="76"/>
      <c r="E379" s="76"/>
      <c r="F379" s="86" t="s">
        <v>200</v>
      </c>
      <c r="G379" s="86" t="s">
        <v>201</v>
      </c>
      <c r="I379" s="86" t="str">
        <f>F379</f>
        <v>31/5/2003</v>
      </c>
      <c r="J379" s="86"/>
      <c r="K379" s="86" t="str">
        <f>G379</f>
        <v>31/5/2002</v>
      </c>
      <c r="M379" s="86"/>
      <c r="N379" s="76"/>
      <c r="O379" s="1"/>
    </row>
    <row r="380" spans="1:15" ht="15">
      <c r="A380" s="53"/>
      <c r="B380" s="76"/>
      <c r="C380" s="76"/>
      <c r="D380" s="76"/>
      <c r="E380" s="76"/>
      <c r="F380" s="87" t="s">
        <v>10</v>
      </c>
      <c r="G380" s="87" t="s">
        <v>10</v>
      </c>
      <c r="I380" s="87" t="s">
        <v>10</v>
      </c>
      <c r="J380" s="87"/>
      <c r="K380" s="87" t="s">
        <v>10</v>
      </c>
      <c r="M380" s="87"/>
      <c r="N380" s="76"/>
      <c r="O380" s="1"/>
    </row>
    <row r="381" spans="1:15" ht="15">
      <c r="A381" s="53"/>
      <c r="B381" s="8" t="s">
        <v>165</v>
      </c>
      <c r="F381" s="10"/>
      <c r="G381" s="10"/>
      <c r="H381" s="10"/>
      <c r="I381" s="10"/>
      <c r="J381" s="10"/>
      <c r="K381" s="10"/>
      <c r="M381" s="10"/>
      <c r="N381" s="76"/>
      <c r="O381" s="1"/>
    </row>
    <row r="382" spans="1:15" ht="15">
      <c r="A382" s="53"/>
      <c r="B382" s="8" t="s">
        <v>166</v>
      </c>
      <c r="F382" s="29">
        <f>+F345</f>
        <v>3123</v>
      </c>
      <c r="G382" s="58" t="s">
        <v>207</v>
      </c>
      <c r="H382" s="10"/>
      <c r="I382" s="58" t="s">
        <v>207</v>
      </c>
      <c r="J382" s="58"/>
      <c r="K382" s="58" t="s">
        <v>207</v>
      </c>
      <c r="M382" s="58"/>
      <c r="N382" s="76"/>
      <c r="O382" s="1"/>
    </row>
    <row r="383" spans="1:15" ht="15">
      <c r="A383" s="53"/>
      <c r="B383" s="8" t="s">
        <v>174</v>
      </c>
      <c r="F383" s="56">
        <v>240</v>
      </c>
      <c r="G383" s="56">
        <v>0</v>
      </c>
      <c r="H383" s="10"/>
      <c r="I383" s="56">
        <v>0</v>
      </c>
      <c r="J383" s="56"/>
      <c r="K383" s="56">
        <v>0</v>
      </c>
      <c r="M383" s="29"/>
      <c r="N383" s="76"/>
      <c r="O383" s="1"/>
    </row>
    <row r="384" spans="1:15" ht="15">
      <c r="A384" s="53"/>
      <c r="F384" s="67">
        <f>SUM(F382:F383)</f>
        <v>3363</v>
      </c>
      <c r="G384" s="67">
        <f>SUM(G382:G383)</f>
        <v>0</v>
      </c>
      <c r="H384" s="10"/>
      <c r="I384" s="67">
        <f>SUM(I382:I383)</f>
        <v>0</v>
      </c>
      <c r="J384" s="67"/>
      <c r="K384" s="67">
        <f>SUM(K382:K383)</f>
        <v>0</v>
      </c>
      <c r="M384" s="29"/>
      <c r="N384" s="76"/>
      <c r="O384" s="1"/>
    </row>
    <row r="385" spans="1:15" ht="15">
      <c r="A385" s="53"/>
      <c r="B385" s="8" t="s">
        <v>170</v>
      </c>
      <c r="F385" s="10"/>
      <c r="G385" s="10"/>
      <c r="H385" s="10"/>
      <c r="I385" s="10"/>
      <c r="J385" s="10"/>
      <c r="K385" s="10"/>
      <c r="M385" s="10"/>
      <c r="N385" s="76"/>
      <c r="O385" s="1"/>
    </row>
    <row r="386" spans="1:15" ht="15">
      <c r="A386" s="53"/>
      <c r="B386" s="8" t="s">
        <v>175</v>
      </c>
      <c r="F386" s="10">
        <f>+F353</f>
        <v>50104</v>
      </c>
      <c r="G386" s="10">
        <v>0</v>
      </c>
      <c r="H386" s="10"/>
      <c r="I386" s="10">
        <v>0</v>
      </c>
      <c r="J386" s="10"/>
      <c r="K386" s="10">
        <v>0</v>
      </c>
      <c r="M386" s="10"/>
      <c r="N386" s="76"/>
      <c r="O386" s="1"/>
    </row>
    <row r="387" spans="1:15" ht="15">
      <c r="A387" s="53"/>
      <c r="B387" s="8" t="s">
        <v>176</v>
      </c>
      <c r="F387" s="56">
        <v>13443</v>
      </c>
      <c r="G387" s="10">
        <v>0</v>
      </c>
      <c r="H387" s="10"/>
      <c r="I387" s="56">
        <v>0</v>
      </c>
      <c r="J387" s="29"/>
      <c r="K387" s="10">
        <v>0</v>
      </c>
      <c r="M387" s="10"/>
      <c r="N387" s="75"/>
      <c r="O387" s="1"/>
    </row>
    <row r="388" spans="1:15" ht="15">
      <c r="A388" s="53"/>
      <c r="B388" s="8" t="s">
        <v>170</v>
      </c>
      <c r="F388" s="88"/>
      <c r="G388" s="88"/>
      <c r="H388" s="10"/>
      <c r="I388" s="88"/>
      <c r="J388" s="88"/>
      <c r="K388" s="88"/>
      <c r="M388" s="29"/>
      <c r="N388" s="75"/>
      <c r="O388" s="1"/>
    </row>
    <row r="389" spans="1:15" ht="15">
      <c r="A389" s="53"/>
      <c r="B389" s="8" t="s">
        <v>177</v>
      </c>
      <c r="F389" s="56">
        <f>SUM(F386:F388)</f>
        <v>63547</v>
      </c>
      <c r="G389" s="56">
        <f>SUM(G386:G388)</f>
        <v>0</v>
      </c>
      <c r="H389" s="10"/>
      <c r="I389" s="56">
        <f>SUM(I386:I388)</f>
        <v>0</v>
      </c>
      <c r="J389" s="56"/>
      <c r="K389" s="56">
        <v>0</v>
      </c>
      <c r="M389" s="29"/>
      <c r="N389" s="75"/>
      <c r="O389" s="1"/>
    </row>
    <row r="390" spans="1:15" ht="15.75" thickBot="1">
      <c r="A390" s="53"/>
      <c r="B390" s="8" t="s">
        <v>178</v>
      </c>
      <c r="F390" s="89">
        <f>+F384/F389*100</f>
        <v>5.2921459706988525</v>
      </c>
      <c r="G390" s="89">
        <v>0</v>
      </c>
      <c r="H390" s="10"/>
      <c r="I390" s="89">
        <v>0</v>
      </c>
      <c r="J390" s="89"/>
      <c r="K390" s="89">
        <v>0</v>
      </c>
      <c r="M390" s="102"/>
      <c r="N390" s="75"/>
      <c r="O390" s="1"/>
    </row>
    <row r="391" spans="1:15" ht="15.75" thickTop="1">
      <c r="A391" s="53"/>
      <c r="B391" s="75"/>
      <c r="C391" s="75"/>
      <c r="D391" s="75"/>
      <c r="E391" s="75"/>
      <c r="F391" s="75"/>
      <c r="G391" s="75"/>
      <c r="H391" s="75"/>
      <c r="I391" s="75"/>
      <c r="J391" s="75"/>
      <c r="K391" s="75"/>
      <c r="L391" s="75"/>
      <c r="M391" s="75"/>
      <c r="N391" s="75"/>
      <c r="O391" s="1"/>
    </row>
    <row r="392" spans="1:15" ht="15">
      <c r="A392" s="53"/>
      <c r="B392" s="75"/>
      <c r="C392" s="75"/>
      <c r="D392" s="75"/>
      <c r="E392" s="75"/>
      <c r="F392" s="75"/>
      <c r="G392" s="75"/>
      <c r="H392" s="75"/>
      <c r="I392" s="75"/>
      <c r="J392" s="75"/>
      <c r="K392" s="75"/>
      <c r="L392" s="75"/>
      <c r="M392" s="75"/>
      <c r="N392" s="75"/>
      <c r="O392" s="1"/>
    </row>
    <row r="393" spans="1:15" ht="15">
      <c r="A393" s="53"/>
      <c r="B393" s="75"/>
      <c r="C393" s="75"/>
      <c r="D393" s="75"/>
      <c r="E393" s="75"/>
      <c r="F393" s="75"/>
      <c r="G393" s="75"/>
      <c r="H393" s="75"/>
      <c r="I393" s="75"/>
      <c r="J393" s="75"/>
      <c r="K393" s="75"/>
      <c r="L393" s="75"/>
      <c r="M393" s="75"/>
      <c r="N393" s="75"/>
      <c r="O393" s="1"/>
    </row>
    <row r="394" spans="1:15" ht="15">
      <c r="A394" s="53"/>
      <c r="B394" s="75"/>
      <c r="C394" s="75"/>
      <c r="D394" s="75"/>
      <c r="E394" s="75"/>
      <c r="F394" s="75"/>
      <c r="G394" s="75"/>
      <c r="H394" s="75"/>
      <c r="I394" s="75"/>
      <c r="J394" s="75"/>
      <c r="K394" s="75"/>
      <c r="L394" s="75"/>
      <c r="M394" s="75"/>
      <c r="N394" s="75"/>
      <c r="O394" s="1"/>
    </row>
    <row r="395" spans="1:15" ht="15">
      <c r="A395" s="53"/>
      <c r="B395" s="75"/>
      <c r="C395" s="75"/>
      <c r="D395" s="75"/>
      <c r="E395" s="75"/>
      <c r="F395" s="75"/>
      <c r="G395" s="75"/>
      <c r="H395" s="75"/>
      <c r="I395" s="75"/>
      <c r="J395" s="75"/>
      <c r="K395" s="75"/>
      <c r="L395" s="75"/>
      <c r="M395" s="75"/>
      <c r="N395" s="75"/>
      <c r="O395" s="1"/>
    </row>
    <row r="396" spans="1:15" ht="15">
      <c r="A396" s="53"/>
      <c r="N396" s="75"/>
      <c r="O396" s="1"/>
    </row>
    <row r="397" spans="1:15" ht="15">
      <c r="A397" s="53"/>
      <c r="N397" s="75"/>
      <c r="O397" s="1"/>
    </row>
    <row r="398" ht="15">
      <c r="A398" s="53"/>
    </row>
    <row r="399" ht="15">
      <c r="A399" s="53"/>
    </row>
    <row r="401" ht="15">
      <c r="A401" s="53"/>
    </row>
    <row r="402" ht="15">
      <c r="A402" s="53"/>
    </row>
    <row r="403" ht="15">
      <c r="A403" s="53"/>
    </row>
    <row r="404" ht="15">
      <c r="A404" s="53"/>
    </row>
    <row r="405" ht="15">
      <c r="A405" s="53"/>
    </row>
    <row r="406" ht="15">
      <c r="A406" s="53"/>
    </row>
    <row r="407" ht="15">
      <c r="A407" s="53"/>
    </row>
    <row r="408" ht="15">
      <c r="A408" s="53"/>
    </row>
    <row r="409" ht="15">
      <c r="A409" s="53"/>
    </row>
    <row r="410" ht="15">
      <c r="A410" s="53"/>
    </row>
    <row r="411" ht="15">
      <c r="A411" s="53"/>
    </row>
    <row r="412" ht="15">
      <c r="A412" s="53"/>
    </row>
    <row r="413" ht="15">
      <c r="A413" s="53"/>
    </row>
    <row r="414" ht="15">
      <c r="A414" s="53"/>
    </row>
    <row r="415" ht="15">
      <c r="A415" s="53"/>
    </row>
    <row r="416" ht="15">
      <c r="A416" s="53"/>
    </row>
    <row r="417" ht="15">
      <c r="A417" s="53"/>
    </row>
    <row r="418" ht="15">
      <c r="A418" s="53"/>
    </row>
    <row r="419" ht="15">
      <c r="A419" s="53"/>
    </row>
    <row r="420" ht="15">
      <c r="A420" s="53"/>
    </row>
  </sheetData>
  <mergeCells count="43">
    <mergeCell ref="F373:G373"/>
    <mergeCell ref="B46:L48"/>
    <mergeCell ref="B50:L51"/>
    <mergeCell ref="B53:L55"/>
    <mergeCell ref="B121:L122"/>
    <mergeCell ref="B126:L127"/>
    <mergeCell ref="F336:G336"/>
    <mergeCell ref="B326:L327"/>
    <mergeCell ref="B111:L115"/>
    <mergeCell ref="B91:L92"/>
    <mergeCell ref="B9:L11"/>
    <mergeCell ref="B13:L14"/>
    <mergeCell ref="B39:L40"/>
    <mergeCell ref="B88:L89"/>
    <mergeCell ref="B83:L84"/>
    <mergeCell ref="B22:L23"/>
    <mergeCell ref="B93:L94"/>
    <mergeCell ref="B102:L103"/>
    <mergeCell ref="B96:L100"/>
    <mergeCell ref="B105:L107"/>
    <mergeCell ref="B267:L272"/>
    <mergeCell ref="B181:L182"/>
    <mergeCell ref="B228:L231"/>
    <mergeCell ref="B217:L220"/>
    <mergeCell ref="B222:L223"/>
    <mergeCell ref="B225:L226"/>
    <mergeCell ref="B234:L236"/>
    <mergeCell ref="B242:L244"/>
    <mergeCell ref="B287:L289"/>
    <mergeCell ref="B291:L296"/>
    <mergeCell ref="B274:L276"/>
    <mergeCell ref="B278:L285"/>
    <mergeCell ref="B368:L371"/>
    <mergeCell ref="B314:L315"/>
    <mergeCell ref="B301:L305"/>
    <mergeCell ref="B307:L312"/>
    <mergeCell ref="B333:L334"/>
    <mergeCell ref="B317:L319"/>
    <mergeCell ref="B321:L322"/>
    <mergeCell ref="B146:L147"/>
    <mergeCell ref="B129:L137"/>
    <mergeCell ref="B141:L144"/>
    <mergeCell ref="B151:L155"/>
  </mergeCells>
  <printOptions/>
  <pageMargins left="0.75" right="0.51" top="0.38" bottom="0.21" header="0.28" footer="0.21"/>
  <pageSetup horizontalDpi="600" verticalDpi="600" orientation="portrait" scale="85" r:id="rId2"/>
  <rowBreaks count="4" manualBreakCount="4">
    <brk id="60" max="255" man="1"/>
    <brk id="116" max="255" man="1"/>
    <brk id="238" max="255" man="1"/>
    <brk id="29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50"/>
  <sheetViews>
    <sheetView workbookViewId="0" topLeftCell="A1">
      <selection activeCell="A7" sqref="A7"/>
    </sheetView>
  </sheetViews>
  <sheetFormatPr defaultColWidth="9.140625" defaultRowHeight="12.75"/>
  <cols>
    <col min="1" max="1" width="3.140625" style="1" customWidth="1"/>
    <col min="2" max="2" width="3.421875" style="2" customWidth="1"/>
    <col min="3" max="3" width="20.421875" style="8"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29</v>
      </c>
      <c r="B1" s="1"/>
      <c r="C1" s="1"/>
      <c r="I1" s="2"/>
      <c r="J1" s="2"/>
      <c r="K1" s="2"/>
      <c r="L1" s="2"/>
      <c r="M1" s="2"/>
      <c r="N1" s="2"/>
    </row>
    <row r="2" spans="1:3" ht="12.75">
      <c r="A2" s="74" t="str">
        <f>+'BS'!A2</f>
        <v>UNAUDITED 4TH QUARTER REPORT  ON CONSOLIDATED RESULTS</v>
      </c>
      <c r="B2" s="5"/>
      <c r="C2" s="1"/>
    </row>
    <row r="3" spans="1:3" ht="12.75">
      <c r="A3" s="74" t="str">
        <f>+'BS'!A3</f>
        <v>FOR THE FINANCIAL QUARTER ENDED 31 MAY 2003</v>
      </c>
      <c r="B3" s="5"/>
      <c r="C3" s="1"/>
    </row>
    <row r="4" ht="15">
      <c r="E4" s="2"/>
    </row>
    <row r="5" ht="15">
      <c r="A5" s="4" t="s">
        <v>51</v>
      </c>
    </row>
    <row r="6" ht="15">
      <c r="A6" s="4"/>
    </row>
    <row r="7" ht="10.5" customHeight="1"/>
    <row r="8" spans="6:10" ht="15">
      <c r="F8" s="3" t="s">
        <v>52</v>
      </c>
      <c r="J8" s="3" t="s">
        <v>53</v>
      </c>
    </row>
    <row r="9" spans="5:12" ht="15">
      <c r="E9" s="31" t="s">
        <v>7</v>
      </c>
      <c r="F9" s="32"/>
      <c r="G9" s="33" t="s">
        <v>12</v>
      </c>
      <c r="I9" s="31" t="s">
        <v>7</v>
      </c>
      <c r="J9" s="32"/>
      <c r="K9" s="33" t="s">
        <v>12</v>
      </c>
      <c r="L9" s="3"/>
    </row>
    <row r="10" spans="5:12" ht="15">
      <c r="E10" s="34" t="s">
        <v>9</v>
      </c>
      <c r="F10" s="35"/>
      <c r="G10" s="36" t="s">
        <v>8</v>
      </c>
      <c r="I10" s="34" t="s">
        <v>27</v>
      </c>
      <c r="J10" s="35"/>
      <c r="K10" s="36" t="s">
        <v>8</v>
      </c>
      <c r="L10" s="3"/>
    </row>
    <row r="11" spans="5:12" ht="15">
      <c r="E11" s="34" t="s">
        <v>11</v>
      </c>
      <c r="F11" s="35"/>
      <c r="G11" s="36" t="s">
        <v>21</v>
      </c>
      <c r="I11" s="34" t="s">
        <v>28</v>
      </c>
      <c r="J11" s="35"/>
      <c r="K11" s="36" t="s">
        <v>21</v>
      </c>
      <c r="L11" s="3"/>
    </row>
    <row r="12" spans="5:12" ht="15">
      <c r="E12" s="34"/>
      <c r="F12" s="35"/>
      <c r="G12" s="36" t="s">
        <v>22</v>
      </c>
      <c r="I12" s="34"/>
      <c r="J12" s="35"/>
      <c r="K12" s="36" t="s">
        <v>23</v>
      </c>
      <c r="L12" s="3"/>
    </row>
    <row r="13" spans="5:12" ht="15">
      <c r="E13" s="37"/>
      <c r="F13" s="5"/>
      <c r="G13" s="36" t="s">
        <v>9</v>
      </c>
      <c r="I13" s="37"/>
      <c r="J13" s="5"/>
      <c r="K13" s="36" t="s">
        <v>20</v>
      </c>
      <c r="L13" s="3"/>
    </row>
    <row r="14" spans="5:12" ht="15">
      <c r="E14" s="50" t="s">
        <v>196</v>
      </c>
      <c r="F14" s="35"/>
      <c r="G14" s="44" t="s">
        <v>47</v>
      </c>
      <c r="I14" s="50" t="str">
        <f>E14</f>
        <v>31/05/2003</v>
      </c>
      <c r="J14" s="35"/>
      <c r="K14" s="44" t="str">
        <f>G14</f>
        <v>31/05/2002</v>
      </c>
      <c r="L14" s="3"/>
    </row>
    <row r="15" spans="5:11" ht="15">
      <c r="E15" s="38" t="s">
        <v>10</v>
      </c>
      <c r="F15" s="22"/>
      <c r="G15" s="39" t="s">
        <v>10</v>
      </c>
      <c r="I15" s="38" t="s">
        <v>10</v>
      </c>
      <c r="J15" s="22"/>
      <c r="K15" s="39" t="s">
        <v>10</v>
      </c>
    </row>
    <row r="16" spans="9:11" ht="15">
      <c r="I16" s="3" t="s">
        <v>38</v>
      </c>
      <c r="J16" s="3"/>
      <c r="K16" s="3" t="s">
        <v>37</v>
      </c>
    </row>
    <row r="17" spans="5:11" ht="15">
      <c r="E17" s="29"/>
      <c r="F17" s="20"/>
      <c r="G17" s="29"/>
      <c r="H17" s="20"/>
      <c r="I17" s="29"/>
      <c r="J17" s="20"/>
      <c r="K17" s="29"/>
    </row>
    <row r="18" spans="3:11" ht="15">
      <c r="C18" s="8" t="s">
        <v>39</v>
      </c>
      <c r="E18" s="20">
        <f>+I18-110654</f>
        <v>27436</v>
      </c>
      <c r="F18" s="20"/>
      <c r="G18" s="20">
        <f>+K18-109857</f>
        <v>23146</v>
      </c>
      <c r="H18" s="20"/>
      <c r="I18" s="20">
        <v>138090</v>
      </c>
      <c r="J18" s="20"/>
      <c r="K18" s="20">
        <v>133003</v>
      </c>
    </row>
    <row r="19" spans="5:11" ht="15">
      <c r="E19" s="58"/>
      <c r="F19" s="58"/>
      <c r="G19" s="58"/>
      <c r="H19" s="58"/>
      <c r="I19" s="58"/>
      <c r="J19" s="58"/>
      <c r="K19" s="58"/>
    </row>
    <row r="20" spans="3:11" ht="15">
      <c r="C20" s="8" t="s">
        <v>54</v>
      </c>
      <c r="E20" s="20">
        <f>+I20+111078</f>
        <v>-27883</v>
      </c>
      <c r="F20" s="20"/>
      <c r="G20" s="20">
        <f>+K20+104745-242</f>
        <v>-26814</v>
      </c>
      <c r="H20" s="20"/>
      <c r="I20" s="20">
        <f>-118608-19863-279-60-151</f>
        <v>-138961</v>
      </c>
      <c r="J20" s="20"/>
      <c r="K20" s="20">
        <f>-118029-6886-6402</f>
        <v>-131317</v>
      </c>
    </row>
    <row r="21" spans="5:11" ht="15">
      <c r="E21" s="29"/>
      <c r="F21" s="29"/>
      <c r="G21" s="29"/>
      <c r="H21" s="29"/>
      <c r="I21" s="29" t="s">
        <v>11</v>
      </c>
      <c r="J21" s="29"/>
      <c r="K21" s="29"/>
    </row>
    <row r="22" spans="3:11" ht="15">
      <c r="C22" s="8" t="s">
        <v>55</v>
      </c>
      <c r="E22" s="9">
        <f>+I22-988</f>
        <v>2148</v>
      </c>
      <c r="F22" s="9"/>
      <c r="G22" s="9">
        <f>+K22-606</f>
        <v>347</v>
      </c>
      <c r="H22" s="9"/>
      <c r="I22" s="9">
        <f>2976+169-I30</f>
        <v>3136</v>
      </c>
      <c r="J22" s="9"/>
      <c r="K22" s="9">
        <v>953</v>
      </c>
    </row>
    <row r="23" spans="5:11" ht="15">
      <c r="E23" s="59"/>
      <c r="F23" s="9"/>
      <c r="G23" s="59"/>
      <c r="H23" s="9"/>
      <c r="I23" s="59"/>
      <c r="J23" s="9"/>
      <c r="K23" s="59"/>
    </row>
    <row r="24" spans="3:11" ht="15">
      <c r="C24" s="8" t="s">
        <v>56</v>
      </c>
      <c r="E24" s="9">
        <f>SUM(E18:E23)</f>
        <v>1701</v>
      </c>
      <c r="F24" s="9"/>
      <c r="G24" s="9">
        <f>SUM(G18:G23)</f>
        <v>-3321</v>
      </c>
      <c r="H24" s="9"/>
      <c r="I24" s="9">
        <f>SUM(I18:I23)</f>
        <v>2265</v>
      </c>
      <c r="J24" s="9"/>
      <c r="K24" s="9">
        <f>SUM(K18:K23)</f>
        <v>2639</v>
      </c>
    </row>
    <row r="25" spans="5:11" ht="15">
      <c r="E25" s="9"/>
      <c r="F25" s="9"/>
      <c r="G25" s="9"/>
      <c r="H25" s="9"/>
      <c r="I25" s="9"/>
      <c r="J25" s="9"/>
      <c r="K25" s="9"/>
    </row>
    <row r="26" spans="3:11" ht="15">
      <c r="C26" s="8" t="s">
        <v>67</v>
      </c>
      <c r="E26" s="9">
        <f>+I26+1246</f>
        <v>0</v>
      </c>
      <c r="F26" s="9"/>
      <c r="G26" s="9">
        <v>0</v>
      </c>
      <c r="H26" s="9"/>
      <c r="I26" s="9">
        <v>-1246</v>
      </c>
      <c r="J26" s="9"/>
      <c r="K26" s="9">
        <v>0</v>
      </c>
    </row>
    <row r="27" spans="5:11" ht="15">
      <c r="E27" s="9"/>
      <c r="F27" s="9"/>
      <c r="G27" s="9"/>
      <c r="H27" s="9"/>
      <c r="I27" s="9"/>
      <c r="J27" s="9"/>
      <c r="K27" s="9"/>
    </row>
    <row r="28" spans="3:11" ht="15">
      <c r="C28" s="8" t="s">
        <v>57</v>
      </c>
      <c r="E28" s="60">
        <f>+I28+2426</f>
        <v>-812</v>
      </c>
      <c r="F28" s="9"/>
      <c r="G28" s="9">
        <v>626</v>
      </c>
      <c r="H28" s="9"/>
      <c r="I28" s="60">
        <f>-3298+60</f>
        <v>-3238</v>
      </c>
      <c r="J28" s="9"/>
      <c r="K28" s="9">
        <v>-5096</v>
      </c>
    </row>
    <row r="29" spans="5:16" ht="15">
      <c r="E29" s="46"/>
      <c r="F29" s="10"/>
      <c r="G29" s="10"/>
      <c r="H29" s="10"/>
      <c r="I29" s="46"/>
      <c r="J29" s="10"/>
      <c r="K29" s="46"/>
      <c r="P29" s="17"/>
    </row>
    <row r="30" spans="3:11" ht="15">
      <c r="C30" s="8" t="s">
        <v>58</v>
      </c>
      <c r="E30" s="45">
        <f>+I30-9</f>
        <v>0</v>
      </c>
      <c r="F30" s="10"/>
      <c r="G30" s="10">
        <f>+K30-154</f>
        <v>28</v>
      </c>
      <c r="H30" s="10"/>
      <c r="I30" s="45">
        <v>9</v>
      </c>
      <c r="J30" s="10"/>
      <c r="K30" s="10">
        <v>182</v>
      </c>
    </row>
    <row r="31" spans="5:11" ht="15">
      <c r="E31" s="61"/>
      <c r="F31" s="10"/>
      <c r="G31" s="61"/>
      <c r="H31" s="10"/>
      <c r="I31" s="61"/>
      <c r="J31" s="10"/>
      <c r="K31" s="61"/>
    </row>
    <row r="32" spans="3:16" ht="15">
      <c r="C32" s="8" t="s">
        <v>59</v>
      </c>
      <c r="E32" s="45">
        <f>SUM(E24:E31)</f>
        <v>889</v>
      </c>
      <c r="F32" s="10"/>
      <c r="G32" s="45">
        <f>SUM(G24:G31)</f>
        <v>-2667</v>
      </c>
      <c r="H32" s="10"/>
      <c r="I32" s="45">
        <f>SUM(I24:I31)</f>
        <v>-2210</v>
      </c>
      <c r="J32" s="10"/>
      <c r="K32" s="45">
        <f>SUM(K24:K31)</f>
        <v>-2275</v>
      </c>
      <c r="P32" s="25"/>
    </row>
    <row r="33" spans="5:15" ht="15">
      <c r="E33" s="45"/>
      <c r="F33" s="10"/>
      <c r="G33" s="10"/>
      <c r="H33" s="10"/>
      <c r="I33" s="45"/>
      <c r="J33" s="10"/>
      <c r="K33" s="10"/>
      <c r="O33" s="17"/>
    </row>
    <row r="34" spans="3:16" ht="15">
      <c r="C34" s="8" t="s">
        <v>25</v>
      </c>
      <c r="E34" s="45">
        <f>+I34+2429</f>
        <v>1895</v>
      </c>
      <c r="F34" s="10"/>
      <c r="G34" s="10">
        <v>-14</v>
      </c>
      <c r="H34" s="10"/>
      <c r="I34" s="45">
        <v>-534</v>
      </c>
      <c r="J34" s="10"/>
      <c r="K34" s="10">
        <v>-1249</v>
      </c>
      <c r="P34" s="9"/>
    </row>
    <row r="35" spans="5:11" ht="15">
      <c r="E35" s="62"/>
      <c r="F35" s="10"/>
      <c r="G35" s="56"/>
      <c r="H35" s="10"/>
      <c r="I35" s="62"/>
      <c r="J35" s="10"/>
      <c r="K35" s="56"/>
    </row>
    <row r="36" spans="3:16" ht="15">
      <c r="C36" s="8" t="s">
        <v>60</v>
      </c>
      <c r="E36" s="29">
        <f>SUM(E32:E35)</f>
        <v>2784</v>
      </c>
      <c r="F36" s="29"/>
      <c r="G36" s="29">
        <f>SUM(G32:G35)</f>
        <v>-2681</v>
      </c>
      <c r="H36" s="29"/>
      <c r="I36" s="29">
        <f>SUM(I32:I35)</f>
        <v>-2744</v>
      </c>
      <c r="J36" s="29"/>
      <c r="K36" s="29">
        <f>SUM(K32:K35)</f>
        <v>-3524</v>
      </c>
      <c r="L36" s="5"/>
      <c r="M36" s="5"/>
      <c r="N36" s="5"/>
      <c r="O36" s="17"/>
      <c r="P36" s="17"/>
    </row>
    <row r="37" spans="5:16" ht="15">
      <c r="E37" s="43"/>
      <c r="F37" s="43"/>
      <c r="G37" s="43"/>
      <c r="H37" s="43"/>
      <c r="I37" s="43"/>
      <c r="J37" s="43"/>
      <c r="K37" s="43"/>
      <c r="L37" s="5"/>
      <c r="M37" s="5"/>
      <c r="N37" s="5"/>
      <c r="O37" s="17"/>
      <c r="P37" s="17"/>
    </row>
    <row r="38" spans="3:16" ht="15">
      <c r="C38" s="8" t="s">
        <v>61</v>
      </c>
      <c r="E38" s="29">
        <f>+I38+460</f>
        <v>339</v>
      </c>
      <c r="F38" s="43"/>
      <c r="G38" s="10">
        <f>+K38+570</f>
        <v>-30</v>
      </c>
      <c r="H38" s="43"/>
      <c r="I38" s="29">
        <v>-121</v>
      </c>
      <c r="J38" s="43"/>
      <c r="K38" s="29">
        <v>-600</v>
      </c>
      <c r="L38" s="5"/>
      <c r="M38" s="5"/>
      <c r="N38" s="5"/>
      <c r="O38" s="17"/>
      <c r="P38" s="17"/>
    </row>
    <row r="39" spans="5:16" ht="15">
      <c r="E39" s="21"/>
      <c r="F39" s="43"/>
      <c r="G39" s="21"/>
      <c r="H39" s="43"/>
      <c r="I39" s="21"/>
      <c r="J39" s="43"/>
      <c r="K39" s="21"/>
      <c r="L39" s="5"/>
      <c r="M39" s="5"/>
      <c r="N39" s="5"/>
      <c r="O39" s="17"/>
      <c r="P39" s="17"/>
    </row>
    <row r="40" spans="3:16" ht="15">
      <c r="C40" s="8" t="s">
        <v>62</v>
      </c>
      <c r="E40" s="43"/>
      <c r="F40" s="43"/>
      <c r="G40" s="43"/>
      <c r="H40" s="43"/>
      <c r="I40" s="43"/>
      <c r="J40" s="43"/>
      <c r="K40" s="43"/>
      <c r="L40" s="5"/>
      <c r="M40" s="5"/>
      <c r="N40" s="5"/>
      <c r="O40" s="17"/>
      <c r="P40" s="17"/>
    </row>
    <row r="41" spans="3:16" ht="15.75" thickBot="1">
      <c r="C41" s="8" t="s">
        <v>63</v>
      </c>
      <c r="E41" s="16">
        <f>SUM(E36:E39)</f>
        <v>3123</v>
      </c>
      <c r="F41" s="43"/>
      <c r="G41" s="16">
        <f>SUM(G36:G39)</f>
        <v>-2711</v>
      </c>
      <c r="H41" s="43"/>
      <c r="I41" s="16">
        <f>SUM(I36:I39)</f>
        <v>-2865</v>
      </c>
      <c r="J41" s="43"/>
      <c r="K41" s="16">
        <f>SUM(K36:K39)</f>
        <v>-4124</v>
      </c>
      <c r="L41" s="5"/>
      <c r="M41" s="5"/>
      <c r="N41" s="5"/>
      <c r="O41" s="17"/>
      <c r="P41" s="17"/>
    </row>
    <row r="42" spans="5:16" ht="15.75" thickTop="1">
      <c r="E42" s="73" t="s">
        <v>11</v>
      </c>
      <c r="F42" s="43"/>
      <c r="G42" s="43"/>
      <c r="H42" s="43"/>
      <c r="I42" s="43"/>
      <c r="J42" s="43"/>
      <c r="K42" s="43"/>
      <c r="L42" s="5"/>
      <c r="M42" s="5"/>
      <c r="N42" s="5"/>
      <c r="O42" s="17"/>
      <c r="P42" s="17"/>
    </row>
    <row r="43" spans="5:7" ht="15">
      <c r="E43" s="17" t="s">
        <v>11</v>
      </c>
      <c r="F43" s="1" t="s">
        <v>11</v>
      </c>
      <c r="G43" s="17" t="s">
        <v>11</v>
      </c>
    </row>
    <row r="44" ht="15">
      <c r="C44" s="8" t="s">
        <v>64</v>
      </c>
    </row>
    <row r="45" spans="3:11" ht="15">
      <c r="C45" s="8" t="s">
        <v>65</v>
      </c>
      <c r="E45" s="47">
        <f>+'Notes''2002'!F354</f>
        <v>6.233035286603864</v>
      </c>
      <c r="F45" s="8"/>
      <c r="G45" s="47">
        <f>+'Notes''2002'!G354</f>
        <v>-13.705763397371081</v>
      </c>
      <c r="H45" s="8"/>
      <c r="I45" s="47">
        <f>+'Notes''2002'!I354</f>
        <v>-7.1813510464970545</v>
      </c>
      <c r="J45" s="8"/>
      <c r="K45" s="47">
        <f>+'Notes''2002'!K354</f>
        <v>-20.849342770475225</v>
      </c>
    </row>
    <row r="46" spans="3:5" ht="15">
      <c r="C46" s="8" t="s">
        <v>11</v>
      </c>
      <c r="E46" s="2"/>
    </row>
    <row r="47" spans="3:14" ht="15">
      <c r="C47" s="8" t="s">
        <v>66</v>
      </c>
      <c r="E47" s="19">
        <f>+'Notes''2002'!F390</f>
        <v>5.2921459706988525</v>
      </c>
      <c r="F47" s="8"/>
      <c r="G47" s="90">
        <v>0</v>
      </c>
      <c r="H47" s="8"/>
      <c r="I47" s="90">
        <v>0</v>
      </c>
      <c r="J47" s="8"/>
      <c r="K47" s="19">
        <v>0</v>
      </c>
      <c r="L47" s="8"/>
      <c r="M47" s="8"/>
      <c r="N47" s="8"/>
    </row>
    <row r="48" spans="3:11" ht="15">
      <c r="C48" s="8" t="s">
        <v>11</v>
      </c>
      <c r="E48" s="13"/>
      <c r="F48" s="13"/>
      <c r="G48" s="13"/>
      <c r="H48" s="13"/>
      <c r="I48" s="13"/>
      <c r="J48" s="13"/>
      <c r="K48" s="13"/>
    </row>
    <row r="49" ht="14.25">
      <c r="C49" s="53" t="s">
        <v>99</v>
      </c>
    </row>
    <row r="50" spans="3:5" ht="14.25">
      <c r="C50" s="53" t="s">
        <v>97</v>
      </c>
      <c r="E50" s="18"/>
    </row>
  </sheetData>
  <printOptions/>
  <pageMargins left="0.75" right="0.75" top="0.52" bottom="1" header="0.5" footer="0.5"/>
  <pageSetup horizontalDpi="360" verticalDpi="360" orientation="portrait" scale="92" r:id="rId2"/>
  <drawing r:id="rId1"/>
</worksheet>
</file>

<file path=xl/worksheets/sheet8.xml><?xml version="1.0" encoding="utf-8"?>
<worksheet xmlns="http://schemas.openxmlformats.org/spreadsheetml/2006/main" xmlns:r="http://schemas.openxmlformats.org/officeDocument/2006/relationships">
  <dimension ref="A1:V144"/>
  <sheetViews>
    <sheetView workbookViewId="0" topLeftCell="A26">
      <selection activeCell="J36" sqref="J36"/>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29</v>
      </c>
    </row>
    <row r="2" spans="1:2" s="1" customFormat="1" ht="12.75" customHeight="1">
      <c r="A2" s="74" t="s">
        <v>194</v>
      </c>
      <c r="B2" s="5"/>
    </row>
    <row r="3" spans="1:2" s="1" customFormat="1" ht="13.5" customHeight="1">
      <c r="A3" s="74" t="s">
        <v>195</v>
      </c>
      <c r="B3" s="5"/>
    </row>
    <row r="4" s="1" customFormat="1" ht="15" customHeight="1">
      <c r="A4" s="1" t="s">
        <v>11</v>
      </c>
    </row>
    <row r="5" s="1" customFormat="1" ht="12.75">
      <c r="A5" s="4" t="s">
        <v>68</v>
      </c>
    </row>
    <row r="6" s="1" customFormat="1" ht="12.75">
      <c r="A6" s="4"/>
    </row>
    <row r="7" spans="10:12" s="1" customFormat="1" ht="12.75">
      <c r="J7" s="40" t="s">
        <v>30</v>
      </c>
      <c r="L7" s="40" t="s">
        <v>13</v>
      </c>
    </row>
    <row r="8" spans="10:12" s="1" customFormat="1" ht="12.75">
      <c r="J8" s="41" t="s">
        <v>31</v>
      </c>
      <c r="L8" s="41" t="s">
        <v>48</v>
      </c>
    </row>
    <row r="9" spans="10:12" s="1" customFormat="1" ht="12.75">
      <c r="J9" s="41" t="s">
        <v>9</v>
      </c>
      <c r="L9" s="41" t="s">
        <v>37</v>
      </c>
    </row>
    <row r="10" spans="10:12" s="1" customFormat="1" ht="12.75">
      <c r="J10" s="41"/>
      <c r="L10" s="41" t="s">
        <v>49</v>
      </c>
    </row>
    <row r="11" spans="10:12" s="1" customFormat="1" ht="12.75">
      <c r="J11" s="41"/>
      <c r="L11" s="41"/>
    </row>
    <row r="12" spans="10:12" s="1" customFormat="1" ht="12.75">
      <c r="J12" s="52" t="str">
        <f>+'Income Stat'!E14</f>
        <v>31/05/2003</v>
      </c>
      <c r="L12" s="52" t="s">
        <v>47</v>
      </c>
    </row>
    <row r="13" spans="10:12" s="1" customFormat="1" ht="12.75">
      <c r="J13" s="42" t="s">
        <v>10</v>
      </c>
      <c r="L13" s="42" t="s">
        <v>10</v>
      </c>
    </row>
    <row r="14" spans="10:12" s="1" customFormat="1" ht="15" customHeight="1">
      <c r="J14" s="3" t="s">
        <v>38</v>
      </c>
      <c r="K14" s="3"/>
      <c r="L14" s="3" t="s">
        <v>37</v>
      </c>
    </row>
    <row r="15" spans="10:12" s="1" customFormat="1" ht="15" customHeight="1">
      <c r="J15" s="3"/>
      <c r="K15" s="3"/>
      <c r="L15" s="3"/>
    </row>
    <row r="16" spans="1:12" s="1" customFormat="1" ht="15">
      <c r="A16" s="6"/>
      <c r="B16" s="4" t="s">
        <v>101</v>
      </c>
      <c r="C16" s="8"/>
      <c r="D16" s="8"/>
      <c r="E16" s="8"/>
      <c r="F16" s="8"/>
      <c r="G16" s="8"/>
      <c r="H16" s="8"/>
      <c r="I16" s="8"/>
      <c r="J16" s="10">
        <v>30783</v>
      </c>
      <c r="K16" s="8"/>
      <c r="L16" s="10">
        <v>32990</v>
      </c>
    </row>
    <row r="17" spans="1:12" s="1" customFormat="1" ht="15">
      <c r="A17" s="6"/>
      <c r="B17" s="4" t="s">
        <v>102</v>
      </c>
      <c r="C17" s="8"/>
      <c r="D17" s="8"/>
      <c r="E17" s="8"/>
      <c r="F17" s="8"/>
      <c r="G17" s="8"/>
      <c r="H17" s="8"/>
      <c r="I17" s="8"/>
      <c r="J17" s="10">
        <v>126</v>
      </c>
      <c r="K17" s="8"/>
      <c r="L17" s="10">
        <v>126</v>
      </c>
    </row>
    <row r="18" spans="1:12" s="1" customFormat="1" ht="15">
      <c r="A18" s="6"/>
      <c r="B18" s="4" t="s">
        <v>103</v>
      </c>
      <c r="C18" s="8"/>
      <c r="D18" s="8"/>
      <c r="E18" s="8"/>
      <c r="F18" s="8"/>
      <c r="G18" s="8"/>
      <c r="H18" s="8"/>
      <c r="I18" s="8"/>
      <c r="J18" s="10">
        <v>5791</v>
      </c>
      <c r="K18" s="8"/>
      <c r="L18" s="10">
        <v>0</v>
      </c>
    </row>
    <row r="19" spans="1:12" s="1" customFormat="1" ht="13.5" customHeight="1">
      <c r="A19" s="6"/>
      <c r="B19" s="8"/>
      <c r="C19" s="8"/>
      <c r="D19" s="8"/>
      <c r="E19" s="8"/>
      <c r="F19" s="11"/>
      <c r="G19" s="11"/>
      <c r="H19" s="8"/>
      <c r="I19" s="8"/>
      <c r="J19" s="8"/>
      <c r="K19" s="8"/>
      <c r="L19" s="8"/>
    </row>
    <row r="20" spans="1:12" s="1" customFormat="1" ht="15">
      <c r="A20" s="6"/>
      <c r="B20" s="4" t="s">
        <v>100</v>
      </c>
      <c r="C20" s="8"/>
      <c r="D20" s="8"/>
      <c r="E20" s="8"/>
      <c r="F20" s="11"/>
      <c r="G20" s="11"/>
      <c r="H20" s="8"/>
      <c r="I20" s="8"/>
      <c r="J20" s="8"/>
      <c r="K20" s="8"/>
      <c r="L20" s="8"/>
    </row>
    <row r="21" spans="1:12" s="1" customFormat="1" ht="15">
      <c r="A21" s="8"/>
      <c r="B21" s="8"/>
      <c r="C21" s="8" t="s">
        <v>69</v>
      </c>
      <c r="D21" s="8"/>
      <c r="E21" s="8"/>
      <c r="F21" s="8"/>
      <c r="G21" s="8"/>
      <c r="H21" s="8"/>
      <c r="I21" s="8"/>
      <c r="J21" s="51">
        <v>1794</v>
      </c>
      <c r="K21" s="8"/>
      <c r="L21" s="51">
        <v>662</v>
      </c>
    </row>
    <row r="22" spans="1:12" s="1" customFormat="1" ht="15">
      <c r="A22" s="8"/>
      <c r="B22" s="8"/>
      <c r="C22" s="8" t="s">
        <v>40</v>
      </c>
      <c r="D22" s="8"/>
      <c r="E22" s="8"/>
      <c r="F22" s="8"/>
      <c r="G22" s="8"/>
      <c r="H22" s="8"/>
      <c r="I22" s="8"/>
      <c r="J22" s="27">
        <f>30196+45276</f>
        <v>75472</v>
      </c>
      <c r="K22" s="8"/>
      <c r="L22" s="27">
        <v>103801</v>
      </c>
    </row>
    <row r="23" spans="1:12" s="1" customFormat="1" ht="15">
      <c r="A23" s="8"/>
      <c r="B23" s="8"/>
      <c r="C23" s="8" t="s">
        <v>71</v>
      </c>
      <c r="D23" s="8"/>
      <c r="E23" s="8"/>
      <c r="F23" s="8"/>
      <c r="G23" s="8"/>
      <c r="H23" s="8"/>
      <c r="I23" s="8"/>
      <c r="J23" s="27">
        <v>43666</v>
      </c>
      <c r="K23" s="8"/>
      <c r="L23" s="27">
        <v>24754</v>
      </c>
    </row>
    <row r="24" spans="1:12" s="1" customFormat="1" ht="15">
      <c r="A24" s="8"/>
      <c r="B24" s="8"/>
      <c r="C24" s="8" t="s">
        <v>72</v>
      </c>
      <c r="D24" s="8"/>
      <c r="E24" s="8"/>
      <c r="F24" s="8"/>
      <c r="G24" s="8"/>
      <c r="H24" s="8"/>
      <c r="I24" s="8"/>
      <c r="J24" s="27">
        <v>35772</v>
      </c>
      <c r="K24" s="8"/>
      <c r="L24" s="27">
        <v>32969</v>
      </c>
    </row>
    <row r="25" spans="1:12" s="1" customFormat="1" ht="15">
      <c r="A25" s="8"/>
      <c r="B25" s="8"/>
      <c r="C25" s="8" t="s">
        <v>204</v>
      </c>
      <c r="D25" s="8"/>
      <c r="E25" s="8"/>
      <c r="F25" s="8"/>
      <c r="G25" s="8"/>
      <c r="H25" s="8"/>
      <c r="I25" s="8"/>
      <c r="J25" s="49">
        <v>5837</v>
      </c>
      <c r="K25" s="8"/>
      <c r="L25" s="49">
        <v>8078</v>
      </c>
    </row>
    <row r="26" spans="1:12" s="1" customFormat="1" ht="15">
      <c r="A26" s="8"/>
      <c r="B26" s="8"/>
      <c r="C26" s="8" t="s">
        <v>36</v>
      </c>
      <c r="D26" s="8"/>
      <c r="E26" s="8"/>
      <c r="F26" s="8"/>
      <c r="G26" s="8"/>
      <c r="H26" s="8"/>
      <c r="I26" s="8"/>
      <c r="J26" s="27">
        <v>3357</v>
      </c>
      <c r="K26" s="8"/>
      <c r="L26" s="27">
        <v>3204</v>
      </c>
    </row>
    <row r="27" spans="1:12" s="1" customFormat="1" ht="15">
      <c r="A27" s="8"/>
      <c r="B27" s="8"/>
      <c r="C27" s="8" t="s">
        <v>125</v>
      </c>
      <c r="D27" s="8"/>
      <c r="E27" s="8"/>
      <c r="F27" s="8"/>
      <c r="G27" s="8"/>
      <c r="H27" s="8"/>
      <c r="I27" s="8"/>
      <c r="J27" s="27">
        <v>29351</v>
      </c>
      <c r="K27" s="8"/>
      <c r="L27" s="27">
        <v>0</v>
      </c>
    </row>
    <row r="28" spans="1:21" s="1" customFormat="1" ht="15">
      <c r="A28" s="8"/>
      <c r="B28" s="8"/>
      <c r="C28" s="8"/>
      <c r="D28" s="8"/>
      <c r="E28" s="8"/>
      <c r="F28" s="8"/>
      <c r="G28" s="8"/>
      <c r="H28" s="8"/>
      <c r="I28" s="8"/>
      <c r="J28" s="27"/>
      <c r="K28" s="8"/>
      <c r="L28" s="27"/>
      <c r="Q28" s="4"/>
      <c r="R28" s="4"/>
      <c r="S28" s="3"/>
      <c r="T28" s="3"/>
      <c r="U28" s="3"/>
    </row>
    <row r="29" spans="1:22" s="1" customFormat="1" ht="15">
      <c r="A29" s="8"/>
      <c r="B29" s="8"/>
      <c r="C29" s="8"/>
      <c r="D29" s="8"/>
      <c r="E29" s="8"/>
      <c r="F29" s="8"/>
      <c r="G29" s="8"/>
      <c r="H29" s="8"/>
      <c r="I29" s="8"/>
      <c r="J29" s="23">
        <f>SUM(J21:J28)</f>
        <v>195249</v>
      </c>
      <c r="K29" s="8"/>
      <c r="L29" s="23">
        <f>SUM(L21:L27)</f>
        <v>173468</v>
      </c>
      <c r="P29" s="5"/>
      <c r="Q29" s="20"/>
      <c r="R29" s="5"/>
      <c r="S29" s="20"/>
      <c r="T29" s="20"/>
      <c r="U29" s="20"/>
      <c r="V29" s="5"/>
    </row>
    <row r="30" spans="1:22" s="1" customFormat="1" ht="15.75" customHeight="1">
      <c r="A30" s="6"/>
      <c r="B30" s="8" t="s">
        <v>14</v>
      </c>
      <c r="C30" s="8"/>
      <c r="D30" s="8"/>
      <c r="E30" s="8"/>
      <c r="F30" s="8"/>
      <c r="G30" s="8"/>
      <c r="H30" s="8"/>
      <c r="I30" s="8"/>
      <c r="J30" s="8"/>
      <c r="K30" s="8"/>
      <c r="L30" s="8"/>
      <c r="P30" s="5"/>
      <c r="Q30" s="20"/>
      <c r="R30" s="5"/>
      <c r="S30" s="20"/>
      <c r="T30" s="20"/>
      <c r="U30" s="20"/>
      <c r="V30" s="5"/>
    </row>
    <row r="31" spans="1:22" s="1" customFormat="1" ht="15">
      <c r="A31" s="8"/>
      <c r="B31" s="8"/>
      <c r="C31" s="8" t="s">
        <v>41</v>
      </c>
      <c r="D31" s="8"/>
      <c r="E31" s="8"/>
      <c r="F31" s="8"/>
      <c r="G31" s="8"/>
      <c r="H31" s="8"/>
      <c r="I31" s="8"/>
      <c r="J31" s="51">
        <f>37862+755+20162+280+1477</f>
        <v>60536</v>
      </c>
      <c r="K31" s="8"/>
      <c r="L31" s="51">
        <f>73942</f>
        <v>73942</v>
      </c>
      <c r="P31" s="5"/>
      <c r="Q31" s="20"/>
      <c r="R31" s="5"/>
      <c r="S31" s="5"/>
      <c r="T31" s="20"/>
      <c r="U31" s="5"/>
      <c r="V31" s="5"/>
    </row>
    <row r="32" spans="1:22" s="1" customFormat="1" ht="15">
      <c r="A32" s="8"/>
      <c r="B32" s="8"/>
      <c r="C32" s="8" t="s">
        <v>70</v>
      </c>
      <c r="D32" s="8"/>
      <c r="E32" s="8"/>
      <c r="F32" s="8"/>
      <c r="G32" s="8"/>
      <c r="H32" s="8"/>
      <c r="I32" s="8"/>
      <c r="J32" s="27">
        <v>61559</v>
      </c>
      <c r="K32" s="8"/>
      <c r="L32" s="27">
        <f>30150+32758</f>
        <v>62908</v>
      </c>
      <c r="P32" s="5"/>
      <c r="Q32" s="20"/>
      <c r="R32" s="5"/>
      <c r="S32" s="20"/>
      <c r="T32" s="20"/>
      <c r="U32" s="20"/>
      <c r="V32" s="5"/>
    </row>
    <row r="33" spans="1:22" s="1" customFormat="1" ht="15">
      <c r="A33" s="8"/>
      <c r="B33" s="8"/>
      <c r="C33" s="8" t="s">
        <v>24</v>
      </c>
      <c r="D33" s="8"/>
      <c r="E33" s="8"/>
      <c r="F33" s="8"/>
      <c r="G33" s="8"/>
      <c r="H33" s="8"/>
      <c r="I33" s="8"/>
      <c r="J33" s="27">
        <f>1646+544</f>
        <v>2190</v>
      </c>
      <c r="K33" s="8"/>
      <c r="L33" s="27">
        <f>3649-541</f>
        <v>3108</v>
      </c>
      <c r="P33" s="5"/>
      <c r="Q33" s="20"/>
      <c r="R33" s="5"/>
      <c r="S33" s="20"/>
      <c r="T33" s="20"/>
      <c r="U33" s="20"/>
      <c r="V33" s="5"/>
    </row>
    <row r="34" spans="1:22" s="1" customFormat="1" ht="15">
      <c r="A34" s="8"/>
      <c r="B34" s="8"/>
      <c r="C34" s="8"/>
      <c r="D34" s="8"/>
      <c r="E34" s="8"/>
      <c r="F34" s="8"/>
      <c r="G34" s="8"/>
      <c r="H34" s="8"/>
      <c r="I34" s="8"/>
      <c r="J34" s="48"/>
      <c r="K34" s="8"/>
      <c r="L34" s="48"/>
      <c r="P34" s="5"/>
      <c r="Q34" s="20"/>
      <c r="R34" s="5"/>
      <c r="S34" s="20"/>
      <c r="T34" s="20"/>
      <c r="U34" s="20"/>
      <c r="V34" s="5"/>
    </row>
    <row r="35" spans="1:22" s="1" customFormat="1" ht="15">
      <c r="A35" s="8"/>
      <c r="B35" s="8"/>
      <c r="C35" s="8"/>
      <c r="D35" s="8"/>
      <c r="E35" s="8"/>
      <c r="F35" s="8"/>
      <c r="G35" s="8"/>
      <c r="H35" s="8"/>
      <c r="I35" s="8"/>
      <c r="J35" s="23">
        <f>SUM(J31:J34)</f>
        <v>124285</v>
      </c>
      <c r="K35" s="8"/>
      <c r="L35" s="24">
        <f>SUM(L31:L34)</f>
        <v>139958</v>
      </c>
      <c r="P35" s="5"/>
      <c r="Q35" s="5"/>
      <c r="R35" s="5"/>
      <c r="S35" s="20"/>
      <c r="T35" s="20"/>
      <c r="U35" s="20"/>
      <c r="V35" s="5"/>
    </row>
    <row r="36" spans="1:22" s="1" customFormat="1" ht="14.25" customHeight="1">
      <c r="A36" s="8"/>
      <c r="B36" s="8"/>
      <c r="C36" s="8"/>
      <c r="D36" s="8"/>
      <c r="E36" s="8"/>
      <c r="F36" s="8"/>
      <c r="G36" s="8"/>
      <c r="H36" s="8"/>
      <c r="I36" s="8"/>
      <c r="J36" s="8"/>
      <c r="K36" s="8"/>
      <c r="L36" s="8"/>
      <c r="P36" s="5"/>
      <c r="Q36" s="5"/>
      <c r="R36" s="5"/>
      <c r="S36" s="20"/>
      <c r="T36" s="20"/>
      <c r="U36" s="20"/>
      <c r="V36" s="5"/>
    </row>
    <row r="37" spans="1:22" s="1" customFormat="1" ht="15">
      <c r="A37" s="6"/>
      <c r="B37" s="8" t="s">
        <v>15</v>
      </c>
      <c r="C37" s="8"/>
      <c r="D37" s="8"/>
      <c r="E37" s="8"/>
      <c r="F37" s="8"/>
      <c r="G37" s="8"/>
      <c r="H37" s="8"/>
      <c r="I37" s="8"/>
      <c r="J37" s="11">
        <f>J29-J35</f>
        <v>70964</v>
      </c>
      <c r="K37" s="8"/>
      <c r="L37" s="11">
        <f>L29-L35</f>
        <v>33510</v>
      </c>
      <c r="P37" s="5"/>
      <c r="Q37" s="25"/>
      <c r="R37" s="5"/>
      <c r="S37" s="25"/>
      <c r="T37" s="25"/>
      <c r="U37" s="25"/>
      <c r="V37" s="5"/>
    </row>
    <row r="38" spans="1:22" s="1" customFormat="1" ht="15" customHeight="1">
      <c r="A38" s="6"/>
      <c r="B38" s="8"/>
      <c r="C38" s="8"/>
      <c r="D38" s="8"/>
      <c r="E38" s="8"/>
      <c r="F38" s="8"/>
      <c r="G38" s="8"/>
      <c r="H38" s="8"/>
      <c r="I38" s="8"/>
      <c r="J38" s="11"/>
      <c r="K38" s="8"/>
      <c r="L38" s="11"/>
      <c r="P38" s="5"/>
      <c r="Q38" s="25"/>
      <c r="R38" s="5"/>
      <c r="S38" s="25"/>
      <c r="T38" s="25"/>
      <c r="U38" s="25"/>
      <c r="V38" s="5"/>
    </row>
    <row r="39" spans="1:22" s="1" customFormat="1" ht="15.75" thickBot="1">
      <c r="A39" s="6"/>
      <c r="B39" s="8"/>
      <c r="C39" s="8"/>
      <c r="D39" s="8"/>
      <c r="E39" s="8"/>
      <c r="F39" s="8"/>
      <c r="G39" s="8"/>
      <c r="H39" s="8"/>
      <c r="I39" s="8"/>
      <c r="J39" s="26">
        <f>J37+J18+J17+J16</f>
        <v>107664</v>
      </c>
      <c r="K39" s="8"/>
      <c r="L39" s="26">
        <f>L37+L18+L17+L16</f>
        <v>66626</v>
      </c>
      <c r="P39" s="5"/>
      <c r="Q39" s="25"/>
      <c r="R39" s="5"/>
      <c r="S39" s="25"/>
      <c r="T39" s="25"/>
      <c r="U39" s="25"/>
      <c r="V39" s="5"/>
    </row>
    <row r="40" spans="1:12" s="1" customFormat="1" ht="15.75" thickTop="1">
      <c r="A40" s="6"/>
      <c r="B40" s="8" t="s">
        <v>16</v>
      </c>
      <c r="C40" s="8"/>
      <c r="D40" s="8"/>
      <c r="E40" s="8"/>
      <c r="F40" s="8"/>
      <c r="G40" s="8"/>
      <c r="H40" s="8"/>
      <c r="I40" s="8"/>
      <c r="J40" s="8"/>
      <c r="K40" s="8"/>
      <c r="L40" s="8"/>
    </row>
    <row r="41" spans="1:12" s="1" customFormat="1" ht="15">
      <c r="A41" s="8"/>
      <c r="B41" s="8"/>
      <c r="C41" s="8" t="s">
        <v>17</v>
      </c>
      <c r="D41" s="8"/>
      <c r="E41" s="8"/>
      <c r="F41" s="8"/>
      <c r="G41" s="8"/>
      <c r="H41" s="8"/>
      <c r="I41" s="8"/>
      <c r="J41" s="51">
        <v>50133</v>
      </c>
      <c r="K41" s="8"/>
      <c r="L41" s="51">
        <v>19900</v>
      </c>
    </row>
    <row r="42" spans="1:12" s="1" customFormat="1" ht="15">
      <c r="A42" s="8"/>
      <c r="B42" s="8"/>
      <c r="C42" s="8" t="s">
        <v>18</v>
      </c>
      <c r="D42" s="8"/>
      <c r="E42" s="8"/>
      <c r="F42" s="8"/>
      <c r="G42" s="8"/>
      <c r="H42" s="8"/>
      <c r="I42" s="8"/>
      <c r="J42" s="27">
        <f>8915+22+1347-9089-5697+4269+J18</f>
        <v>5558</v>
      </c>
      <c r="K42" s="43"/>
      <c r="L42" s="27">
        <f>592+4269+1347+11780-9089+70</f>
        <v>8969</v>
      </c>
    </row>
    <row r="43" spans="1:12" s="1" customFormat="1" ht="15">
      <c r="A43" s="8"/>
      <c r="B43" s="8"/>
      <c r="C43" s="8"/>
      <c r="D43" s="8"/>
      <c r="E43" s="8"/>
      <c r="F43" s="8"/>
      <c r="G43" s="8"/>
      <c r="H43" s="8"/>
      <c r="I43" s="8"/>
      <c r="J43" s="28"/>
      <c r="K43" s="8"/>
      <c r="L43" s="28"/>
    </row>
    <row r="44" spans="1:12" s="1" customFormat="1" ht="15">
      <c r="A44" s="8"/>
      <c r="B44" s="8"/>
      <c r="C44" s="8"/>
      <c r="D44" s="8"/>
      <c r="E44" s="8"/>
      <c r="F44" s="8"/>
      <c r="G44" s="8"/>
      <c r="H44" s="8"/>
      <c r="I44" s="8"/>
      <c r="J44" s="29">
        <f>SUM(J41:J43)</f>
        <v>55691</v>
      </c>
      <c r="K44" s="8"/>
      <c r="L44" s="29">
        <f>SUM(L41:L43)</f>
        <v>28869</v>
      </c>
    </row>
    <row r="45" spans="1:12" s="1" customFormat="1" ht="15">
      <c r="A45" s="8"/>
      <c r="B45" s="8" t="s">
        <v>131</v>
      </c>
      <c r="C45" s="8"/>
      <c r="D45" s="8"/>
      <c r="E45" s="8"/>
      <c r="F45" s="8"/>
      <c r="G45" s="8"/>
      <c r="H45" s="8"/>
      <c r="I45" s="8"/>
      <c r="J45" s="45">
        <v>14113</v>
      </c>
      <c r="K45" s="8"/>
      <c r="L45" s="63"/>
    </row>
    <row r="46" spans="1:12" s="1" customFormat="1" ht="15">
      <c r="A46" s="6"/>
      <c r="B46" s="8" t="s">
        <v>19</v>
      </c>
      <c r="C46" s="8"/>
      <c r="D46" s="8"/>
      <c r="E46" s="8"/>
      <c r="F46" s="8"/>
      <c r="G46" s="8"/>
      <c r="H46" s="8"/>
      <c r="I46" s="8"/>
      <c r="J46" s="10">
        <v>2703</v>
      </c>
      <c r="K46" s="8"/>
      <c r="L46" s="10">
        <v>2093</v>
      </c>
    </row>
    <row r="47" spans="1:12" s="1" customFormat="1" ht="15">
      <c r="A47" s="6"/>
      <c r="B47" s="8" t="s">
        <v>73</v>
      </c>
      <c r="C47" s="8"/>
      <c r="D47" s="8"/>
      <c r="E47" s="8"/>
      <c r="F47" s="8"/>
      <c r="G47" s="8"/>
      <c r="H47" s="8"/>
      <c r="I47" s="8"/>
      <c r="J47" s="8"/>
      <c r="K47" s="8"/>
      <c r="L47" s="8"/>
    </row>
    <row r="48" spans="1:12" s="1" customFormat="1" ht="15">
      <c r="A48" s="8"/>
      <c r="B48" s="8"/>
      <c r="C48" s="8" t="s">
        <v>70</v>
      </c>
      <c r="D48" s="8"/>
      <c r="E48" s="8"/>
      <c r="F48" s="8"/>
      <c r="G48" s="8"/>
      <c r="H48" s="8"/>
      <c r="I48" s="8"/>
      <c r="J48" s="10">
        <f>30542+3057</f>
        <v>33599</v>
      </c>
      <c r="K48" s="8"/>
      <c r="L48" s="10">
        <f>30378+3015</f>
        <v>33393</v>
      </c>
    </row>
    <row r="49" spans="1:12" s="1" customFormat="1" ht="15">
      <c r="A49" s="8"/>
      <c r="B49" s="8"/>
      <c r="C49" s="8" t="s">
        <v>26</v>
      </c>
      <c r="D49" s="8"/>
      <c r="E49" s="8"/>
      <c r="F49" s="8"/>
      <c r="G49" s="8"/>
      <c r="H49" s="8"/>
      <c r="I49" s="8"/>
      <c r="J49" s="10">
        <v>1558</v>
      </c>
      <c r="K49" s="8"/>
      <c r="L49" s="10">
        <v>2271</v>
      </c>
    </row>
    <row r="50" spans="1:12" s="1" customFormat="1" ht="15">
      <c r="A50" s="8"/>
      <c r="B50" s="8"/>
      <c r="C50" s="8"/>
      <c r="D50" s="8"/>
      <c r="E50" s="8"/>
      <c r="F50" s="8"/>
      <c r="G50" s="8"/>
      <c r="H50" s="8"/>
      <c r="I50" s="8"/>
      <c r="J50" s="10"/>
      <c r="K50" s="8"/>
      <c r="L50" s="10"/>
    </row>
    <row r="51" spans="1:12" s="1" customFormat="1" ht="15.75" thickBot="1">
      <c r="A51" s="8"/>
      <c r="B51" s="8"/>
      <c r="C51" s="8"/>
      <c r="D51" s="8"/>
      <c r="E51" s="8"/>
      <c r="F51" s="8"/>
      <c r="G51" s="8"/>
      <c r="H51" s="8"/>
      <c r="I51" s="8"/>
      <c r="J51" s="30">
        <f>SUM(J44:J49)</f>
        <v>107664</v>
      </c>
      <c r="K51" s="8"/>
      <c r="L51" s="30">
        <f>SUM(L44:L49)</f>
        <v>66626</v>
      </c>
    </row>
    <row r="52" spans="1:12" s="1" customFormat="1" ht="15.75" thickTop="1">
      <c r="A52" s="8"/>
      <c r="B52" s="8"/>
      <c r="C52" s="8"/>
      <c r="D52" s="8"/>
      <c r="E52" s="8"/>
      <c r="F52" s="8"/>
      <c r="G52" s="8"/>
      <c r="H52" s="8"/>
      <c r="I52" s="8"/>
      <c r="J52" s="64">
        <f>J39-J51</f>
        <v>0</v>
      </c>
      <c r="K52" s="53"/>
      <c r="L52" s="64">
        <f>L39-L51</f>
        <v>0</v>
      </c>
    </row>
    <row r="53" spans="1:12" s="1" customFormat="1" ht="15">
      <c r="A53" s="6"/>
      <c r="B53" s="8" t="s">
        <v>42</v>
      </c>
      <c r="C53" s="8"/>
      <c r="D53" s="8"/>
      <c r="E53" s="8"/>
      <c r="F53" s="8"/>
      <c r="G53" s="8"/>
      <c r="H53" s="8"/>
      <c r="I53" s="8"/>
      <c r="J53" s="12">
        <f>(J44-J18)/J41</f>
        <v>0.9953523627151776</v>
      </c>
      <c r="K53" s="8"/>
      <c r="L53" s="12">
        <f>(L44-L18)/L41</f>
        <v>1.4507035175879397</v>
      </c>
    </row>
    <row r="54" spans="10:12" s="1" customFormat="1" ht="15">
      <c r="J54" s="10"/>
      <c r="L54" s="10"/>
    </row>
    <row r="55" spans="2:12" s="1" customFormat="1" ht="15">
      <c r="B55" s="53" t="s">
        <v>98</v>
      </c>
      <c r="J55" s="29"/>
      <c r="K55" s="5"/>
      <c r="L55" s="29"/>
    </row>
    <row r="56" s="1" customFormat="1" ht="14.25">
      <c r="B56" s="53" t="s">
        <v>97</v>
      </c>
    </row>
    <row r="57" s="1" customFormat="1" ht="12.75"/>
    <row r="58" s="1" customFormat="1" ht="12.75">
      <c r="A58" s="4"/>
    </row>
    <row r="59" s="1" customFormat="1" ht="12.75"/>
    <row r="60" s="4" customFormat="1" ht="12.75"/>
    <row r="61" s="1" customFormat="1" ht="12.75"/>
    <row r="62" s="1" customFormat="1" ht="12.75"/>
    <row r="63" s="4" customFormat="1" ht="12.75"/>
    <row r="64" s="1" customFormat="1" ht="12.75"/>
    <row r="65" s="1" customFormat="1" ht="12.75"/>
    <row r="66" s="4" customFormat="1" ht="12.75"/>
    <row r="67" s="1" customFormat="1" ht="12.75"/>
    <row r="68" s="1" customFormat="1" ht="12.75"/>
    <row r="69" s="4" customFormat="1" ht="12.75"/>
    <row r="70" s="1" customFormat="1" ht="12.75"/>
    <row r="71" s="1" customFormat="1" ht="12.75"/>
    <row r="72" s="1" customFormat="1" ht="12.75"/>
    <row r="73" s="4" customFormat="1" ht="12.75"/>
    <row r="74" s="1" customFormat="1" ht="12.75"/>
    <row r="75" s="1" customFormat="1" ht="12.75"/>
    <row r="76" s="4" customFormat="1" ht="12.75"/>
    <row r="77" s="1" customFormat="1" ht="12.75"/>
    <row r="78" s="1" customFormat="1" ht="12.75"/>
    <row r="79" s="1" customFormat="1" ht="12.75"/>
    <row r="80" s="4" customFormat="1" ht="12.75"/>
    <row r="81" s="1" customFormat="1" ht="12.75"/>
    <row r="82" s="1" customFormat="1" ht="12.75"/>
    <row r="83" s="4" customFormat="1" ht="12.75"/>
    <row r="84" s="1" customFormat="1" ht="12.75"/>
    <row r="85" s="1" customFormat="1" ht="12.75"/>
    <row r="86" s="1" customFormat="1" ht="12.75"/>
    <row r="87" s="1" customFormat="1" ht="16.5" customHeight="1"/>
    <row r="88" s="1" customFormat="1" ht="10.5" customHeight="1"/>
    <row r="89" s="1" customFormat="1" ht="12.75"/>
    <row r="90" s="1" customFormat="1" ht="5.25" customHeight="1"/>
    <row r="91" s="1" customFormat="1" ht="12.75"/>
    <row r="92" s="4" customFormat="1" ht="12.75"/>
    <row r="93" s="1" customFormat="1" ht="12.75"/>
    <row r="94" s="1" customFormat="1" ht="12.75"/>
    <row r="95" s="4" customFormat="1" ht="12.75"/>
    <row r="96" s="1" customFormat="1" ht="12.75"/>
    <row r="97" s="1" customFormat="1" ht="12.75"/>
    <row r="98" s="4" customFormat="1" ht="12.75"/>
    <row r="99" s="1" customFormat="1" ht="12.75"/>
    <row r="100" s="1" customFormat="1" ht="12.75"/>
    <row r="101" s="1" customFormat="1" ht="12.75"/>
    <row r="102" s="4" customFormat="1" ht="12.75"/>
    <row r="103" s="4" customFormat="1" ht="12.75"/>
    <row r="104" s="1" customFormat="1" ht="12.75"/>
    <row r="105" s="1" customFormat="1" ht="8.25" customHeight="1"/>
    <row r="106" s="1" customFormat="1" ht="12.75"/>
    <row r="107" s="1" customFormat="1" ht="12.75"/>
    <row r="108" s="1" customFormat="1" ht="7.5" customHeight="1"/>
    <row r="109" s="1" customFormat="1" ht="12.75">
      <c r="Q109" s="9"/>
    </row>
    <row r="110" s="1" customFormat="1" ht="12.75">
      <c r="Q110" s="9"/>
    </row>
    <row r="111" s="1" customFormat="1" ht="6" customHeight="1"/>
    <row r="112" s="1" customFormat="1" ht="12.75"/>
    <row r="113" s="1" customFormat="1" ht="6.75" customHeight="1"/>
    <row r="114" s="1" customFormat="1" ht="12.75"/>
    <row r="115" s="1" customFormat="1" ht="9.75" customHeight="1"/>
    <row r="116" s="1" customFormat="1" ht="12.75">
      <c r="Q116" s="9"/>
    </row>
    <row r="117" s="1" customFormat="1" ht="12.75"/>
    <row r="118" s="1" customFormat="1" ht="4.5" customHeight="1"/>
    <row r="119" s="1" customFormat="1" ht="12.75"/>
    <row r="120" s="1" customFormat="1" ht="12.75"/>
    <row r="121" s="4" customFormat="1" ht="12.75"/>
    <row r="122" s="1" customFormat="1" ht="12.75"/>
    <row r="123" s="1" customFormat="1" ht="12.75"/>
    <row r="124" s="4" customFormat="1" ht="12.75"/>
    <row r="125" s="1" customFormat="1" ht="12.75"/>
    <row r="126" s="1" customFormat="1" ht="12.75"/>
    <row r="127" s="1" customFormat="1" ht="12.75"/>
    <row r="128" s="4" customFormat="1" ht="12.75"/>
    <row r="129" s="1" customFormat="1" ht="12.75"/>
    <row r="130" s="1" customFormat="1" ht="12.75"/>
    <row r="131" s="4" customFormat="1" ht="12.75"/>
    <row r="132" s="1" customFormat="1" ht="12.75"/>
    <row r="133" s="1" customFormat="1" ht="12.75"/>
    <row r="134" s="1" customFormat="1" ht="12.75"/>
    <row r="135" s="1" customFormat="1" ht="9.75" customHeight="1"/>
    <row r="136" s="1" customFormat="1" ht="12.75"/>
    <row r="137" s="1" customFormat="1" ht="12.75"/>
    <row r="138" s="1" customFormat="1" ht="12.75"/>
    <row r="139" s="1" customFormat="1" ht="12.75"/>
    <row r="140" s="1" customFormat="1" ht="12.75"/>
    <row r="141" s="1" customFormat="1" ht="12.75">
      <c r="O141" s="14"/>
    </row>
    <row r="142" s="1" customFormat="1" ht="8.25" customHeight="1"/>
    <row r="143" s="1" customFormat="1" ht="12.75">
      <c r="O143" s="14"/>
    </row>
    <row r="144" s="1" customFormat="1" ht="12.75">
      <c r="O144" s="14"/>
    </row>
    <row r="145" s="4" customFormat="1" ht="12.75"/>
    <row r="146" s="1" customFormat="1" ht="12.75"/>
    <row r="147" s="1" customFormat="1" ht="12.75"/>
    <row r="148" s="1" customFormat="1" ht="6.75" customHeight="1"/>
    <row r="149" s="1" customFormat="1" ht="16.5" customHeight="1"/>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sheetData>
  <printOptions/>
  <pageMargins left="0.7480314960629921" right="0.7480314960629921" top="0.53" bottom="0.31" header="0.5118110236220472" footer="0.36"/>
  <pageSetup horizontalDpi="360" verticalDpi="360" orientation="portrait" scale="92" r:id="rId1"/>
</worksheet>
</file>

<file path=xl/worksheets/sheet9.xml><?xml version="1.0" encoding="utf-8"?>
<worksheet xmlns="http://schemas.openxmlformats.org/spreadsheetml/2006/main" xmlns:r="http://schemas.openxmlformats.org/officeDocument/2006/relationships">
  <sheetPr>
    <pageSetUpPr fitToPage="1"/>
  </sheetPr>
  <dimension ref="A1:L163"/>
  <sheetViews>
    <sheetView workbookViewId="0" topLeftCell="A41">
      <selection activeCell="G16" sqref="G16"/>
    </sheetView>
  </sheetViews>
  <sheetFormatPr defaultColWidth="9.140625" defaultRowHeight="12.75"/>
  <cols>
    <col min="1" max="6" width="9.140625" style="1" customWidth="1"/>
    <col min="7" max="7" width="14.28125" style="1" customWidth="1"/>
    <col min="8" max="8" width="6.421875" style="1" customWidth="1"/>
    <col min="9" max="9" width="11.00390625" style="9" customWidth="1"/>
    <col min="10" max="16384" width="9.140625" style="1" customWidth="1"/>
  </cols>
  <sheetData>
    <row r="1" ht="12.75">
      <c r="A1" s="4" t="str">
        <f>+'BS'!A1</f>
        <v>GADANG HOLDINGS BERHAD (278114-K)</v>
      </c>
    </row>
    <row r="2" ht="12.75">
      <c r="A2" s="4" t="str">
        <f>+'BS'!A2</f>
        <v>UNAUDITED 4TH QUARTER REPORT  ON CONSOLIDATED RESULTS</v>
      </c>
    </row>
    <row r="3" ht="12.75">
      <c r="A3" s="4" t="str">
        <f>+'BS'!A3</f>
        <v>FOR THE FINANCIAL QUARTER ENDED 31 MAY 2003</v>
      </c>
    </row>
    <row r="5" ht="12.75">
      <c r="A5" s="4" t="s">
        <v>92</v>
      </c>
    </row>
    <row r="6" ht="12.75">
      <c r="A6" s="4"/>
    </row>
    <row r="7" spans="1:8" ht="12.75">
      <c r="A7" s="4"/>
      <c r="G7" s="3"/>
      <c r="H7" s="3" t="s">
        <v>189</v>
      </c>
    </row>
    <row r="8" spans="1:9" ht="12.75">
      <c r="A8" s="4"/>
      <c r="G8" s="3" t="s">
        <v>210</v>
      </c>
      <c r="I8" s="99" t="s">
        <v>12</v>
      </c>
    </row>
    <row r="9" spans="1:9" ht="12.75">
      <c r="A9" s="4"/>
      <c r="G9" s="3" t="s">
        <v>27</v>
      </c>
      <c r="I9" s="99" t="s">
        <v>8</v>
      </c>
    </row>
    <row r="10" spans="1:9" ht="12.75">
      <c r="A10" s="4"/>
      <c r="G10" s="3" t="s">
        <v>28</v>
      </c>
      <c r="I10" s="99" t="s">
        <v>21</v>
      </c>
    </row>
    <row r="11" spans="1:9" ht="12.75">
      <c r="A11" s="4"/>
      <c r="G11" s="3"/>
      <c r="I11" s="99" t="s">
        <v>23</v>
      </c>
    </row>
    <row r="12" spans="1:9" ht="12.75">
      <c r="A12" s="4"/>
      <c r="G12" s="3"/>
      <c r="I12" s="99" t="s">
        <v>20</v>
      </c>
    </row>
    <row r="13" spans="7:9" ht="12.75">
      <c r="G13" s="66" t="str">
        <f>+'Income Stat'!I14</f>
        <v>31/05/2003</v>
      </c>
      <c r="I13" s="99" t="str">
        <f>+'Income Stat'!K14</f>
        <v>31/05/2002</v>
      </c>
    </row>
    <row r="14" spans="7:9" ht="14.25">
      <c r="G14" s="98" t="s">
        <v>10</v>
      </c>
      <c r="I14" s="99" t="s">
        <v>10</v>
      </c>
    </row>
    <row r="15" spans="7:9" ht="15">
      <c r="G15" s="68"/>
      <c r="I15" s="99"/>
    </row>
    <row r="16" spans="1:7" ht="12.75">
      <c r="A16" s="4" t="s">
        <v>84</v>
      </c>
      <c r="G16" s="65"/>
    </row>
    <row r="17" spans="1:12" ht="15">
      <c r="A17" s="8" t="s">
        <v>74</v>
      </c>
      <c r="B17" s="8"/>
      <c r="C17" s="8"/>
      <c r="D17" s="8"/>
      <c r="E17" s="8"/>
      <c r="F17" s="8"/>
      <c r="G17" s="10">
        <v>-2210</v>
      </c>
      <c r="H17" s="8"/>
      <c r="I17" s="10">
        <v>-2275</v>
      </c>
      <c r="J17" s="8"/>
      <c r="K17" s="8"/>
      <c r="L17" s="8"/>
    </row>
    <row r="18" spans="1:12" ht="15">
      <c r="A18" s="8"/>
      <c r="B18" s="8"/>
      <c r="C18" s="8"/>
      <c r="D18" s="8"/>
      <c r="E18" s="8"/>
      <c r="F18" s="8"/>
      <c r="G18" s="10"/>
      <c r="H18" s="8"/>
      <c r="I18" s="10"/>
      <c r="J18" s="8"/>
      <c r="K18" s="8"/>
      <c r="L18" s="8"/>
    </row>
    <row r="19" spans="1:12" ht="15">
      <c r="A19" s="8" t="s">
        <v>75</v>
      </c>
      <c r="B19" s="8"/>
      <c r="C19" s="8"/>
      <c r="D19" s="8"/>
      <c r="E19" s="8"/>
      <c r="F19" s="8"/>
      <c r="G19" s="10"/>
      <c r="H19" s="8"/>
      <c r="I19" s="10"/>
      <c r="J19" s="8"/>
      <c r="K19" s="8"/>
      <c r="L19" s="8"/>
    </row>
    <row r="20" spans="1:12" ht="15">
      <c r="A20" s="8" t="s">
        <v>76</v>
      </c>
      <c r="B20" s="8"/>
      <c r="C20" s="8"/>
      <c r="D20" s="8"/>
      <c r="E20" s="8"/>
      <c r="F20" s="8"/>
      <c r="G20" s="10">
        <v>-2046</v>
      </c>
      <c r="H20" s="8"/>
      <c r="I20" s="10">
        <v>2910</v>
      </c>
      <c r="J20" s="8"/>
      <c r="K20" s="8"/>
      <c r="L20" s="8"/>
    </row>
    <row r="21" spans="1:12" ht="15">
      <c r="A21" s="8" t="s">
        <v>77</v>
      </c>
      <c r="B21" s="8"/>
      <c r="C21" s="8"/>
      <c r="D21" s="8"/>
      <c r="E21" s="8"/>
      <c r="F21" s="8"/>
      <c r="G21" s="10">
        <v>4992</v>
      </c>
      <c r="H21" s="8"/>
      <c r="I21" s="10">
        <v>4754</v>
      </c>
      <c r="J21" s="8"/>
      <c r="K21" s="8"/>
      <c r="L21" s="8"/>
    </row>
    <row r="22" spans="1:12" ht="15">
      <c r="A22" s="8"/>
      <c r="B22" s="8"/>
      <c r="C22" s="8"/>
      <c r="D22" s="8"/>
      <c r="E22" s="8"/>
      <c r="F22" s="8"/>
      <c r="G22" s="56"/>
      <c r="H22" s="8"/>
      <c r="I22" s="56"/>
      <c r="J22" s="8"/>
      <c r="K22" s="8"/>
      <c r="L22" s="8"/>
    </row>
    <row r="23" spans="1:12" ht="15">
      <c r="A23" s="8" t="s">
        <v>78</v>
      </c>
      <c r="B23" s="8"/>
      <c r="C23" s="8"/>
      <c r="D23" s="8"/>
      <c r="E23" s="8"/>
      <c r="F23" s="8"/>
      <c r="G23" s="10"/>
      <c r="H23" s="8"/>
      <c r="I23" s="10"/>
      <c r="J23" s="8"/>
      <c r="K23" s="8"/>
      <c r="L23" s="8"/>
    </row>
    <row r="24" spans="1:12" ht="15">
      <c r="A24" s="8" t="s">
        <v>79</v>
      </c>
      <c r="B24" s="8"/>
      <c r="C24" s="8"/>
      <c r="D24" s="8"/>
      <c r="E24" s="8"/>
      <c r="F24" s="8"/>
      <c r="G24" s="10">
        <f>SUM(G17:G22)</f>
        <v>736</v>
      </c>
      <c r="H24" s="8"/>
      <c r="I24" s="10">
        <f>SUM(I17:I22)</f>
        <v>5389</v>
      </c>
      <c r="J24" s="8"/>
      <c r="K24" s="8"/>
      <c r="L24" s="8"/>
    </row>
    <row r="25" spans="1:12" ht="15">
      <c r="A25" s="8"/>
      <c r="B25" s="8"/>
      <c r="C25" s="8"/>
      <c r="D25" s="8"/>
      <c r="E25" s="8"/>
      <c r="F25" s="8"/>
      <c r="G25" s="10"/>
      <c r="H25" s="8"/>
      <c r="I25" s="10"/>
      <c r="J25" s="8"/>
      <c r="K25" s="8"/>
      <c r="L25" s="8"/>
    </row>
    <row r="26" spans="1:12" ht="15">
      <c r="A26" s="8" t="s">
        <v>80</v>
      </c>
      <c r="B26" s="8"/>
      <c r="C26" s="8"/>
      <c r="D26" s="8"/>
      <c r="E26" s="8"/>
      <c r="F26" s="8"/>
      <c r="G26" s="10"/>
      <c r="H26" s="8"/>
      <c r="I26" s="10"/>
      <c r="J26" s="8"/>
      <c r="K26" s="8"/>
      <c r="L26" s="8"/>
    </row>
    <row r="27" spans="1:12" ht="15">
      <c r="A27" s="8" t="s">
        <v>81</v>
      </c>
      <c r="B27" s="8"/>
      <c r="C27" s="8"/>
      <c r="D27" s="8"/>
      <c r="E27" s="8"/>
      <c r="F27" s="8"/>
      <c r="G27" s="10">
        <v>18135</v>
      </c>
      <c r="H27" s="8"/>
      <c r="I27" s="10">
        <f>-6353+15548+672-8826</f>
        <v>1041</v>
      </c>
      <c r="J27" s="8"/>
      <c r="K27" s="8"/>
      <c r="L27" s="8"/>
    </row>
    <row r="28" spans="1:12" ht="15">
      <c r="A28" s="8" t="s">
        <v>82</v>
      </c>
      <c r="B28" s="8"/>
      <c r="C28" s="8"/>
      <c r="D28" s="8"/>
      <c r="E28" s="8"/>
      <c r="F28" s="8"/>
      <c r="G28" s="10">
        <v>-9105</v>
      </c>
      <c r="H28" s="8"/>
      <c r="I28" s="10">
        <v>-808</v>
      </c>
      <c r="J28" s="8"/>
      <c r="K28" s="8"/>
      <c r="L28" s="8"/>
    </row>
    <row r="29" spans="1:12" ht="15">
      <c r="A29" s="8" t="s">
        <v>129</v>
      </c>
      <c r="B29" s="8"/>
      <c r="C29" s="8"/>
      <c r="D29" s="8"/>
      <c r="E29" s="8"/>
      <c r="F29" s="8"/>
      <c r="G29" s="10">
        <v>-2165</v>
      </c>
      <c r="H29" s="8"/>
      <c r="I29" s="10">
        <v>-2582</v>
      </c>
      <c r="J29" s="8"/>
      <c r="K29" s="8"/>
      <c r="L29" s="8"/>
    </row>
    <row r="30" spans="1:12" ht="15">
      <c r="A30" s="8"/>
      <c r="B30" s="8"/>
      <c r="C30" s="8"/>
      <c r="D30" s="8"/>
      <c r="E30" s="8"/>
      <c r="F30" s="8"/>
      <c r="G30" s="56"/>
      <c r="H30" s="8"/>
      <c r="I30" s="10"/>
      <c r="J30" s="8"/>
      <c r="K30" s="8"/>
      <c r="L30" s="8"/>
    </row>
    <row r="31" spans="1:12" ht="15">
      <c r="A31" s="8" t="s">
        <v>83</v>
      </c>
      <c r="B31" s="8"/>
      <c r="C31" s="8"/>
      <c r="D31" s="8"/>
      <c r="E31" s="8"/>
      <c r="F31" s="8"/>
      <c r="G31" s="67">
        <f>SUM(G24:G30)</f>
        <v>7601</v>
      </c>
      <c r="H31" s="8"/>
      <c r="I31" s="67">
        <f>SUM(I24:I30)</f>
        <v>3040</v>
      </c>
      <c r="J31" s="8"/>
      <c r="K31" s="8"/>
      <c r="L31" s="8"/>
    </row>
    <row r="32" spans="1:12" ht="15">
      <c r="A32" s="8"/>
      <c r="B32" s="8"/>
      <c r="C32" s="8"/>
      <c r="D32" s="8"/>
      <c r="E32" s="8"/>
      <c r="F32" s="8"/>
      <c r="G32" s="10"/>
      <c r="H32" s="8"/>
      <c r="I32" s="10"/>
      <c r="J32" s="8"/>
      <c r="K32" s="8"/>
      <c r="L32" s="8"/>
    </row>
    <row r="33" spans="1:12" ht="15">
      <c r="A33" s="4" t="s">
        <v>85</v>
      </c>
      <c r="B33" s="8"/>
      <c r="C33" s="8"/>
      <c r="D33" s="8"/>
      <c r="E33" s="8"/>
      <c r="F33" s="8"/>
      <c r="G33" s="10"/>
      <c r="H33" s="8"/>
      <c r="I33" s="10"/>
      <c r="J33" s="8"/>
      <c r="K33" s="8"/>
      <c r="L33" s="8"/>
    </row>
    <row r="34" spans="1:12" ht="15">
      <c r="A34" s="8" t="s">
        <v>86</v>
      </c>
      <c r="B34" s="8"/>
      <c r="C34" s="8"/>
      <c r="D34" s="8"/>
      <c r="E34" s="8"/>
      <c r="F34" s="8"/>
      <c r="G34" s="10">
        <v>0</v>
      </c>
      <c r="H34" s="8"/>
      <c r="I34" s="10">
        <v>5645</v>
      </c>
      <c r="J34" s="8"/>
      <c r="K34" s="8"/>
      <c r="L34" s="8"/>
    </row>
    <row r="35" spans="1:12" ht="15">
      <c r="A35" s="8" t="s">
        <v>87</v>
      </c>
      <c r="B35" s="8"/>
      <c r="C35" s="8"/>
      <c r="D35" s="8"/>
      <c r="E35" s="8"/>
      <c r="F35" s="8"/>
      <c r="G35" s="10">
        <v>70</v>
      </c>
      <c r="H35" s="8"/>
      <c r="I35" s="10">
        <v>-695</v>
      </c>
      <c r="J35" s="8"/>
      <c r="K35" s="8"/>
      <c r="L35" s="8"/>
    </row>
    <row r="36" spans="1:12" ht="15">
      <c r="A36" s="8"/>
      <c r="B36" s="8"/>
      <c r="C36" s="8"/>
      <c r="D36" s="8"/>
      <c r="E36" s="8"/>
      <c r="F36" s="8"/>
      <c r="G36" s="10"/>
      <c r="H36" s="8"/>
      <c r="I36" s="10"/>
      <c r="J36" s="8"/>
      <c r="K36" s="8"/>
      <c r="L36" s="8"/>
    </row>
    <row r="37" spans="1:12" ht="15">
      <c r="A37" s="8" t="s">
        <v>91</v>
      </c>
      <c r="B37" s="8"/>
      <c r="C37" s="8"/>
      <c r="D37" s="8"/>
      <c r="E37" s="8"/>
      <c r="F37" s="8"/>
      <c r="G37" s="67">
        <f>SUM(G34:G36)</f>
        <v>70</v>
      </c>
      <c r="H37" s="8"/>
      <c r="I37" s="67">
        <f>SUM(I34:I36)</f>
        <v>4950</v>
      </c>
      <c r="J37" s="8"/>
      <c r="K37" s="8"/>
      <c r="L37" s="8"/>
    </row>
    <row r="38" spans="1:12" ht="15">
      <c r="A38" s="8"/>
      <c r="B38" s="8"/>
      <c r="C38" s="8"/>
      <c r="D38" s="8"/>
      <c r="E38" s="8"/>
      <c r="F38" s="8"/>
      <c r="G38" s="10"/>
      <c r="H38" s="8"/>
      <c r="I38" s="10"/>
      <c r="J38" s="8"/>
      <c r="K38" s="8"/>
      <c r="L38" s="8"/>
    </row>
    <row r="39" spans="1:12" ht="15">
      <c r="A39" s="4" t="s">
        <v>211</v>
      </c>
      <c r="B39" s="8"/>
      <c r="C39" s="8"/>
      <c r="D39" s="8"/>
      <c r="E39" s="8"/>
      <c r="F39" s="8"/>
      <c r="G39" s="10"/>
      <c r="H39" s="8"/>
      <c r="I39" s="10"/>
      <c r="J39" s="8"/>
      <c r="K39" s="8"/>
      <c r="L39" s="8"/>
    </row>
    <row r="40" spans="1:12" ht="15">
      <c r="A40" s="8"/>
      <c r="B40" s="8"/>
      <c r="C40" s="8"/>
      <c r="D40" s="8"/>
      <c r="E40" s="8"/>
      <c r="F40" s="8"/>
      <c r="G40" s="10"/>
      <c r="H40" s="8"/>
      <c r="I40" s="10"/>
      <c r="J40" s="8"/>
      <c r="K40" s="8"/>
      <c r="L40" s="8"/>
    </row>
    <row r="41" spans="1:12" ht="15">
      <c r="A41" s="8" t="s">
        <v>88</v>
      </c>
      <c r="B41" s="8"/>
      <c r="C41" s="8"/>
      <c r="D41" s="8"/>
      <c r="E41" s="8"/>
      <c r="F41" s="8"/>
      <c r="G41" s="10">
        <v>-559</v>
      </c>
      <c r="H41" s="8"/>
      <c r="I41" s="10">
        <v>-1789</v>
      </c>
      <c r="J41" s="8"/>
      <c r="K41" s="8"/>
      <c r="L41" s="8"/>
    </row>
    <row r="42" spans="1:12" ht="15">
      <c r="A42" s="8" t="s">
        <v>89</v>
      </c>
      <c r="B42" s="8"/>
      <c r="C42" s="8"/>
      <c r="D42" s="8"/>
      <c r="E42" s="8"/>
      <c r="F42" s="8"/>
      <c r="G42" s="10">
        <v>-4992</v>
      </c>
      <c r="H42" s="8"/>
      <c r="I42" s="10">
        <v>-4801</v>
      </c>
      <c r="J42" s="8"/>
      <c r="K42" s="8"/>
      <c r="L42" s="8"/>
    </row>
    <row r="43" spans="1:12" ht="15">
      <c r="A43" s="8" t="s">
        <v>90</v>
      </c>
      <c r="B43" s="8"/>
      <c r="C43" s="8"/>
      <c r="D43" s="8"/>
      <c r="E43" s="8"/>
      <c r="F43" s="8"/>
      <c r="G43" s="10">
        <v>-1269</v>
      </c>
      <c r="H43" s="8"/>
      <c r="I43" s="10">
        <v>-1148</v>
      </c>
      <c r="J43" s="8"/>
      <c r="K43" s="8"/>
      <c r="L43" s="8"/>
    </row>
    <row r="44" spans="1:12" ht="15">
      <c r="A44" s="8" t="s">
        <v>130</v>
      </c>
      <c r="B44" s="8"/>
      <c r="C44" s="8"/>
      <c r="D44" s="8"/>
      <c r="E44" s="8"/>
      <c r="F44" s="8"/>
      <c r="G44" s="10">
        <f>30233-383</f>
        <v>29850</v>
      </c>
      <c r="H44" s="8"/>
      <c r="I44" s="10">
        <v>0</v>
      </c>
      <c r="J44" s="8"/>
      <c r="K44" s="8"/>
      <c r="L44" s="8"/>
    </row>
    <row r="45" spans="1:12" ht="15">
      <c r="A45" s="8" t="s">
        <v>182</v>
      </c>
      <c r="B45" s="8"/>
      <c r="C45" s="8"/>
      <c r="D45" s="8"/>
      <c r="E45" s="8"/>
      <c r="F45" s="8"/>
      <c r="G45" s="10">
        <v>-570</v>
      </c>
      <c r="H45" s="8"/>
      <c r="I45" s="10">
        <v>0</v>
      </c>
      <c r="J45" s="8"/>
      <c r="K45" s="8"/>
      <c r="L45" s="8"/>
    </row>
    <row r="46" spans="1:12" ht="15">
      <c r="A46" s="8"/>
      <c r="B46" s="8"/>
      <c r="C46" s="8"/>
      <c r="D46" s="8"/>
      <c r="E46" s="8"/>
      <c r="F46" s="8"/>
      <c r="G46" s="10"/>
      <c r="H46" s="8"/>
      <c r="I46" s="10"/>
      <c r="J46" s="8"/>
      <c r="K46" s="8"/>
      <c r="L46" s="8"/>
    </row>
    <row r="47" spans="1:12" ht="15">
      <c r="A47" s="8" t="s">
        <v>212</v>
      </c>
      <c r="B47" s="8"/>
      <c r="C47" s="8"/>
      <c r="D47" s="8"/>
      <c r="E47" s="8"/>
      <c r="F47" s="8"/>
      <c r="G47" s="67">
        <f>SUM(G41:G46)</f>
        <v>22460</v>
      </c>
      <c r="H47" s="8"/>
      <c r="I47" s="67">
        <f>SUM(I41:I46)</f>
        <v>-7738</v>
      </c>
      <c r="J47" s="8"/>
      <c r="K47" s="8"/>
      <c r="L47" s="8"/>
    </row>
    <row r="48" spans="1:12" ht="15">
      <c r="A48" s="8"/>
      <c r="B48" s="8"/>
      <c r="C48" s="8"/>
      <c r="D48" s="8"/>
      <c r="E48" s="8"/>
      <c r="F48" s="8"/>
      <c r="G48" s="10"/>
      <c r="H48" s="8"/>
      <c r="I48" s="10"/>
      <c r="J48" s="8"/>
      <c r="K48" s="8"/>
      <c r="L48" s="8"/>
    </row>
    <row r="49" spans="1:12" ht="15">
      <c r="A49" s="4" t="s">
        <v>93</v>
      </c>
      <c r="B49" s="8"/>
      <c r="C49" s="8"/>
      <c r="D49" s="8"/>
      <c r="E49" s="8"/>
      <c r="F49" s="8"/>
      <c r="G49" s="10">
        <f>+G47+G37+G31</f>
        <v>30131</v>
      </c>
      <c r="H49" s="8"/>
      <c r="I49" s="10">
        <f>+I47+I37+I31</f>
        <v>252</v>
      </c>
      <c r="J49" s="8"/>
      <c r="K49" s="8"/>
      <c r="L49" s="8"/>
    </row>
    <row r="50" spans="1:12" ht="15">
      <c r="A50" s="4"/>
      <c r="B50" s="8"/>
      <c r="C50" s="8"/>
      <c r="D50" s="8"/>
      <c r="E50" s="8"/>
      <c r="F50" s="8"/>
      <c r="G50" s="10"/>
      <c r="H50" s="8"/>
      <c r="I50" s="10"/>
      <c r="J50" s="8"/>
      <c r="K50" s="8"/>
      <c r="L50" s="8"/>
    </row>
    <row r="51" spans="1:12" ht="15">
      <c r="A51" s="4" t="s">
        <v>94</v>
      </c>
      <c r="B51" s="8"/>
      <c r="C51" s="8"/>
      <c r="D51" s="8"/>
      <c r="E51" s="8"/>
      <c r="F51" s="8"/>
      <c r="G51" s="10">
        <f>+I53</f>
        <v>-14059</v>
      </c>
      <c r="H51" s="8"/>
      <c r="I51" s="10">
        <v>-14311</v>
      </c>
      <c r="J51" s="8"/>
      <c r="K51" s="8"/>
      <c r="L51" s="8"/>
    </row>
    <row r="52" spans="1:12" ht="15">
      <c r="A52" s="4"/>
      <c r="B52" s="8"/>
      <c r="C52" s="8"/>
      <c r="D52" s="8"/>
      <c r="E52" s="8"/>
      <c r="F52" s="8"/>
      <c r="G52" s="10"/>
      <c r="H52" s="8"/>
      <c r="I52" s="10"/>
      <c r="J52" s="8"/>
      <c r="K52" s="8"/>
      <c r="L52" s="8"/>
    </row>
    <row r="53" spans="1:12" ht="15">
      <c r="A53" s="4" t="s">
        <v>95</v>
      </c>
      <c r="B53" s="8"/>
      <c r="C53" s="8"/>
      <c r="D53" s="8"/>
      <c r="E53" s="8"/>
      <c r="F53" s="8"/>
      <c r="G53" s="67">
        <f>SUM(G49:G52)</f>
        <v>16072</v>
      </c>
      <c r="H53" s="8"/>
      <c r="I53" s="67">
        <f>SUM(I49:I52)</f>
        <v>-14059</v>
      </c>
      <c r="J53" s="8"/>
      <c r="K53" s="8"/>
      <c r="L53" s="8"/>
    </row>
    <row r="54" spans="1:12" ht="15">
      <c r="A54" s="8"/>
      <c r="B54" s="8"/>
      <c r="C54" s="8"/>
      <c r="D54" s="8"/>
      <c r="E54" s="8"/>
      <c r="F54" s="8"/>
      <c r="G54" s="10"/>
      <c r="H54" s="8"/>
      <c r="I54" s="10"/>
      <c r="J54" s="8"/>
      <c r="K54" s="8"/>
      <c r="L54" s="8"/>
    </row>
    <row r="55" spans="1:12" ht="15">
      <c r="A55" s="8"/>
      <c r="B55" s="8"/>
      <c r="C55" s="8"/>
      <c r="D55" s="8"/>
      <c r="E55" s="8"/>
      <c r="F55" s="8"/>
      <c r="G55" s="10"/>
      <c r="H55" s="8"/>
      <c r="I55" s="10"/>
      <c r="J55" s="8"/>
      <c r="K55" s="8"/>
      <c r="L55" s="8"/>
    </row>
    <row r="56" spans="1:12" ht="15">
      <c r="A56" s="8"/>
      <c r="B56" s="8"/>
      <c r="C56" s="8"/>
      <c r="D56" s="8"/>
      <c r="E56" s="8"/>
      <c r="F56" s="8"/>
      <c r="G56" s="10"/>
      <c r="H56" s="8"/>
      <c r="I56" s="10"/>
      <c r="J56" s="8"/>
      <c r="K56" s="8"/>
      <c r="L56" s="8"/>
    </row>
    <row r="57" spans="1:12" ht="15">
      <c r="A57" s="53" t="s">
        <v>96</v>
      </c>
      <c r="B57" s="8"/>
      <c r="C57" s="8"/>
      <c r="D57" s="8"/>
      <c r="E57" s="8"/>
      <c r="F57" s="8"/>
      <c r="G57" s="10"/>
      <c r="H57" s="8"/>
      <c r="I57" s="10"/>
      <c r="J57" s="8"/>
      <c r="K57" s="8"/>
      <c r="L57" s="8"/>
    </row>
    <row r="58" spans="1:12" ht="15">
      <c r="A58" s="53" t="s">
        <v>97</v>
      </c>
      <c r="B58" s="8"/>
      <c r="C58" s="8"/>
      <c r="D58" s="8"/>
      <c r="E58" s="8"/>
      <c r="F58" s="8"/>
      <c r="G58" s="10"/>
      <c r="H58" s="8"/>
      <c r="I58" s="10"/>
      <c r="J58" s="8"/>
      <c r="K58" s="8"/>
      <c r="L58" s="8"/>
    </row>
    <row r="59" spans="1:12" ht="15">
      <c r="A59" s="8"/>
      <c r="B59" s="8"/>
      <c r="C59" s="8"/>
      <c r="D59" s="8"/>
      <c r="E59" s="8"/>
      <c r="F59" s="8"/>
      <c r="G59" s="10"/>
      <c r="H59" s="8"/>
      <c r="I59" s="10"/>
      <c r="J59" s="8"/>
      <c r="K59" s="8"/>
      <c r="L59" s="8"/>
    </row>
    <row r="60" spans="1:12" ht="15">
      <c r="A60" s="8"/>
      <c r="B60" s="8"/>
      <c r="C60" s="8"/>
      <c r="D60" s="8"/>
      <c r="E60" s="8"/>
      <c r="F60" s="8"/>
      <c r="G60" s="10"/>
      <c r="H60" s="8"/>
      <c r="I60" s="10"/>
      <c r="J60" s="8"/>
      <c r="K60" s="8"/>
      <c r="L60" s="8"/>
    </row>
    <row r="61" spans="1:12" ht="15">
      <c r="A61" s="8"/>
      <c r="B61" s="8"/>
      <c r="C61" s="8"/>
      <c r="D61" s="8"/>
      <c r="E61" s="8"/>
      <c r="F61" s="8"/>
      <c r="G61" s="10"/>
      <c r="H61" s="8"/>
      <c r="I61" s="10"/>
      <c r="J61" s="8"/>
      <c r="K61" s="8"/>
      <c r="L61" s="8"/>
    </row>
    <row r="62" spans="1:12" ht="15">
      <c r="A62" s="8"/>
      <c r="B62" s="8"/>
      <c r="C62" s="8"/>
      <c r="D62" s="8"/>
      <c r="E62" s="8"/>
      <c r="F62" s="8"/>
      <c r="G62" s="10"/>
      <c r="H62" s="8"/>
      <c r="I62" s="10"/>
      <c r="J62" s="8"/>
      <c r="K62" s="8"/>
      <c r="L62" s="8"/>
    </row>
    <row r="63" spans="1:12" ht="15">
      <c r="A63" s="8"/>
      <c r="B63" s="8"/>
      <c r="C63" s="8"/>
      <c r="D63" s="8"/>
      <c r="E63" s="8"/>
      <c r="F63" s="8"/>
      <c r="G63" s="10"/>
      <c r="H63" s="8"/>
      <c r="I63" s="10"/>
      <c r="J63" s="8"/>
      <c r="K63" s="8"/>
      <c r="L63" s="8"/>
    </row>
    <row r="64" spans="1:12" ht="15">
      <c r="A64" s="8"/>
      <c r="B64" s="8"/>
      <c r="C64" s="8"/>
      <c r="D64" s="8"/>
      <c r="E64" s="8"/>
      <c r="F64" s="8"/>
      <c r="G64" s="10"/>
      <c r="H64" s="8"/>
      <c r="I64" s="10"/>
      <c r="J64" s="8"/>
      <c r="K64" s="8"/>
      <c r="L64" s="8"/>
    </row>
    <row r="65" spans="1:12" ht="15">
      <c r="A65" s="8"/>
      <c r="B65" s="8"/>
      <c r="C65" s="8"/>
      <c r="D65" s="8"/>
      <c r="E65" s="8"/>
      <c r="F65" s="8"/>
      <c r="G65" s="10"/>
      <c r="H65" s="8"/>
      <c r="I65" s="10"/>
      <c r="J65" s="8"/>
      <c r="K65" s="8"/>
      <c r="L65" s="8"/>
    </row>
    <row r="66" spans="1:12" ht="15">
      <c r="A66" s="8"/>
      <c r="B66" s="8"/>
      <c r="C66" s="8"/>
      <c r="D66" s="8"/>
      <c r="E66" s="8"/>
      <c r="F66" s="8"/>
      <c r="G66" s="10"/>
      <c r="H66" s="8"/>
      <c r="I66" s="10"/>
      <c r="J66" s="8"/>
      <c r="K66" s="8"/>
      <c r="L66" s="8"/>
    </row>
    <row r="67" spans="1:12" ht="15">
      <c r="A67" s="8"/>
      <c r="B67" s="8"/>
      <c r="C67" s="8"/>
      <c r="D67" s="8"/>
      <c r="E67" s="8"/>
      <c r="F67" s="8"/>
      <c r="G67" s="10"/>
      <c r="H67" s="8"/>
      <c r="I67" s="10"/>
      <c r="J67" s="8"/>
      <c r="K67" s="8"/>
      <c r="L67" s="8"/>
    </row>
    <row r="68" spans="1:12" ht="15">
      <c r="A68" s="8"/>
      <c r="B68" s="8"/>
      <c r="C68" s="8"/>
      <c r="D68" s="8"/>
      <c r="E68" s="8"/>
      <c r="F68" s="8"/>
      <c r="G68" s="8"/>
      <c r="H68" s="8"/>
      <c r="I68" s="10"/>
      <c r="J68" s="8"/>
      <c r="K68" s="8"/>
      <c r="L68" s="8"/>
    </row>
    <row r="69" spans="1:12" ht="15">
      <c r="A69" s="8"/>
      <c r="B69" s="8"/>
      <c r="C69" s="8"/>
      <c r="D69" s="8"/>
      <c r="E69" s="8"/>
      <c r="F69" s="8"/>
      <c r="G69" s="8"/>
      <c r="H69" s="8"/>
      <c r="I69" s="10"/>
      <c r="J69" s="8"/>
      <c r="K69" s="8"/>
      <c r="L69" s="8"/>
    </row>
    <row r="70" spans="1:12" ht="15">
      <c r="A70" s="8"/>
      <c r="B70" s="8"/>
      <c r="C70" s="8"/>
      <c r="D70" s="8"/>
      <c r="E70" s="8"/>
      <c r="F70" s="8"/>
      <c r="G70" s="8"/>
      <c r="H70" s="8"/>
      <c r="I70" s="10"/>
      <c r="J70" s="8"/>
      <c r="K70" s="8"/>
      <c r="L70" s="8"/>
    </row>
    <row r="71" spans="1:12" ht="15">
      <c r="A71" s="8"/>
      <c r="B71" s="8"/>
      <c r="C71" s="8"/>
      <c r="D71" s="8"/>
      <c r="E71" s="8"/>
      <c r="F71" s="8"/>
      <c r="G71" s="8"/>
      <c r="H71" s="8"/>
      <c r="I71" s="10"/>
      <c r="J71" s="8"/>
      <c r="K71" s="8"/>
      <c r="L71" s="8"/>
    </row>
    <row r="72" spans="1:12" ht="15">
      <c r="A72" s="8"/>
      <c r="B72" s="8"/>
      <c r="C72" s="8"/>
      <c r="D72" s="8"/>
      <c r="E72" s="8"/>
      <c r="F72" s="8"/>
      <c r="G72" s="8"/>
      <c r="H72" s="8"/>
      <c r="I72" s="10"/>
      <c r="J72" s="8"/>
      <c r="K72" s="8"/>
      <c r="L72" s="8"/>
    </row>
    <row r="73" spans="1:12" ht="15">
      <c r="A73" s="8"/>
      <c r="B73" s="8"/>
      <c r="C73" s="8"/>
      <c r="D73" s="8"/>
      <c r="E73" s="8"/>
      <c r="F73" s="8"/>
      <c r="G73" s="8"/>
      <c r="H73" s="8"/>
      <c r="I73" s="10"/>
      <c r="J73" s="8"/>
      <c r="K73" s="8"/>
      <c r="L73" s="8"/>
    </row>
    <row r="74" spans="1:12" ht="15">
      <c r="A74" s="8"/>
      <c r="B74" s="8"/>
      <c r="C74" s="8"/>
      <c r="D74" s="8"/>
      <c r="E74" s="8"/>
      <c r="F74" s="8"/>
      <c r="G74" s="8"/>
      <c r="H74" s="8"/>
      <c r="I74" s="10"/>
      <c r="J74" s="8"/>
      <c r="K74" s="8"/>
      <c r="L74" s="8"/>
    </row>
    <row r="75" spans="1:12" ht="15">
      <c r="A75" s="8"/>
      <c r="B75" s="8"/>
      <c r="C75" s="8"/>
      <c r="D75" s="8"/>
      <c r="E75" s="8"/>
      <c r="F75" s="8"/>
      <c r="G75" s="8"/>
      <c r="H75" s="8"/>
      <c r="I75" s="10"/>
      <c r="J75" s="8"/>
      <c r="K75" s="8"/>
      <c r="L75" s="8"/>
    </row>
    <row r="76" spans="1:12" ht="15">
      <c r="A76" s="8"/>
      <c r="B76" s="8"/>
      <c r="C76" s="8"/>
      <c r="D76" s="8"/>
      <c r="E76" s="8"/>
      <c r="F76" s="8"/>
      <c r="G76" s="8"/>
      <c r="H76" s="8"/>
      <c r="I76" s="10"/>
      <c r="J76" s="8"/>
      <c r="K76" s="8"/>
      <c r="L76" s="8"/>
    </row>
    <row r="77" spans="1:12" ht="15">
      <c r="A77" s="8"/>
      <c r="B77" s="8"/>
      <c r="C77" s="8"/>
      <c r="D77" s="8"/>
      <c r="E77" s="8"/>
      <c r="F77" s="8"/>
      <c r="G77" s="8"/>
      <c r="H77" s="8"/>
      <c r="I77" s="10"/>
      <c r="J77" s="8"/>
      <c r="K77" s="8"/>
      <c r="L77" s="8"/>
    </row>
    <row r="78" spans="1:12" ht="15">
      <c r="A78" s="8"/>
      <c r="B78" s="8"/>
      <c r="C78" s="8"/>
      <c r="D78" s="8"/>
      <c r="E78" s="8"/>
      <c r="F78" s="8"/>
      <c r="G78" s="8"/>
      <c r="H78" s="8"/>
      <c r="I78" s="10"/>
      <c r="J78" s="8"/>
      <c r="K78" s="8"/>
      <c r="L78" s="8"/>
    </row>
    <row r="79" spans="1:12" ht="15">
      <c r="A79" s="8"/>
      <c r="B79" s="8"/>
      <c r="C79" s="8"/>
      <c r="D79" s="8"/>
      <c r="E79" s="8"/>
      <c r="F79" s="8"/>
      <c r="G79" s="8"/>
      <c r="H79" s="8"/>
      <c r="I79" s="10"/>
      <c r="J79" s="8"/>
      <c r="K79" s="8"/>
      <c r="L79" s="8"/>
    </row>
    <row r="80" spans="1:12" ht="15">
      <c r="A80" s="8"/>
      <c r="B80" s="8"/>
      <c r="C80" s="8"/>
      <c r="D80" s="8"/>
      <c r="E80" s="8"/>
      <c r="F80" s="8"/>
      <c r="G80" s="8"/>
      <c r="H80" s="8"/>
      <c r="I80" s="10"/>
      <c r="J80" s="8"/>
      <c r="K80" s="8"/>
      <c r="L80" s="8"/>
    </row>
    <row r="81" spans="1:12" ht="15">
      <c r="A81" s="8"/>
      <c r="B81" s="8"/>
      <c r="C81" s="8"/>
      <c r="D81" s="8"/>
      <c r="E81" s="8"/>
      <c r="F81" s="8"/>
      <c r="G81" s="8"/>
      <c r="H81" s="8"/>
      <c r="I81" s="10"/>
      <c r="J81" s="8"/>
      <c r="K81" s="8"/>
      <c r="L81" s="8"/>
    </row>
    <row r="82" spans="1:12" ht="15">
      <c r="A82" s="8"/>
      <c r="B82" s="8"/>
      <c r="C82" s="8"/>
      <c r="D82" s="8"/>
      <c r="E82" s="8"/>
      <c r="F82" s="8"/>
      <c r="G82" s="8"/>
      <c r="H82" s="8"/>
      <c r="I82" s="10"/>
      <c r="J82" s="8"/>
      <c r="K82" s="8"/>
      <c r="L82" s="8"/>
    </row>
    <row r="83" spans="1:12" ht="15">
      <c r="A83" s="8"/>
      <c r="B83" s="8"/>
      <c r="C83" s="8"/>
      <c r="D83" s="8"/>
      <c r="E83" s="8"/>
      <c r="F83" s="8"/>
      <c r="G83" s="8"/>
      <c r="H83" s="8"/>
      <c r="I83" s="10"/>
      <c r="J83" s="8"/>
      <c r="K83" s="8"/>
      <c r="L83" s="8"/>
    </row>
    <row r="84" spans="1:12" ht="15">
      <c r="A84" s="8"/>
      <c r="B84" s="8"/>
      <c r="C84" s="8"/>
      <c r="D84" s="8"/>
      <c r="E84" s="8"/>
      <c r="F84" s="8"/>
      <c r="G84" s="8"/>
      <c r="H84" s="8"/>
      <c r="I84" s="10"/>
      <c r="J84" s="8"/>
      <c r="K84" s="8"/>
      <c r="L84" s="8"/>
    </row>
    <row r="85" spans="1:12" ht="15">
      <c r="A85" s="8"/>
      <c r="B85" s="8"/>
      <c r="C85" s="8"/>
      <c r="D85" s="8"/>
      <c r="E85" s="8"/>
      <c r="F85" s="8"/>
      <c r="G85" s="8"/>
      <c r="H85" s="8"/>
      <c r="I85" s="10"/>
      <c r="J85" s="8"/>
      <c r="K85" s="8"/>
      <c r="L85" s="8"/>
    </row>
    <row r="86" spans="1:12" ht="15">
      <c r="A86" s="8"/>
      <c r="B86" s="8"/>
      <c r="C86" s="8"/>
      <c r="D86" s="8"/>
      <c r="E86" s="8"/>
      <c r="F86" s="8"/>
      <c r="G86" s="8"/>
      <c r="H86" s="8"/>
      <c r="I86" s="10"/>
      <c r="J86" s="8"/>
      <c r="K86" s="8"/>
      <c r="L86" s="8"/>
    </row>
    <row r="87" spans="1:12" ht="15">
      <c r="A87" s="8"/>
      <c r="B87" s="8"/>
      <c r="C87" s="8"/>
      <c r="D87" s="8"/>
      <c r="E87" s="8"/>
      <c r="F87" s="8"/>
      <c r="G87" s="8"/>
      <c r="H87" s="8"/>
      <c r="I87" s="10"/>
      <c r="J87" s="8"/>
      <c r="K87" s="8"/>
      <c r="L87" s="8"/>
    </row>
    <row r="88" spans="1:12" ht="15">
      <c r="A88" s="8"/>
      <c r="B88" s="8"/>
      <c r="C88" s="8"/>
      <c r="D88" s="8"/>
      <c r="E88" s="8"/>
      <c r="F88" s="8"/>
      <c r="G88" s="8"/>
      <c r="H88" s="8"/>
      <c r="I88" s="10"/>
      <c r="J88" s="8"/>
      <c r="K88" s="8"/>
      <c r="L88" s="8"/>
    </row>
    <row r="89" spans="1:12" ht="15">
      <c r="A89" s="8"/>
      <c r="B89" s="8"/>
      <c r="C89" s="8"/>
      <c r="D89" s="8"/>
      <c r="E89" s="8"/>
      <c r="F89" s="8"/>
      <c r="G89" s="8"/>
      <c r="H89" s="8"/>
      <c r="I89" s="10"/>
      <c r="J89" s="8"/>
      <c r="K89" s="8"/>
      <c r="L89" s="8"/>
    </row>
    <row r="90" spans="1:12" ht="15">
      <c r="A90" s="8"/>
      <c r="B90" s="8"/>
      <c r="C90" s="8"/>
      <c r="D90" s="8"/>
      <c r="E90" s="8"/>
      <c r="F90" s="8"/>
      <c r="G90" s="8"/>
      <c r="H90" s="8"/>
      <c r="I90" s="10"/>
      <c r="J90" s="8"/>
      <c r="K90" s="8"/>
      <c r="L90" s="8"/>
    </row>
    <row r="91" spans="1:12" ht="15">
      <c r="A91" s="8"/>
      <c r="B91" s="8"/>
      <c r="C91" s="8"/>
      <c r="D91" s="8"/>
      <c r="E91" s="8"/>
      <c r="F91" s="8"/>
      <c r="G91" s="8"/>
      <c r="H91" s="8"/>
      <c r="I91" s="10"/>
      <c r="J91" s="8"/>
      <c r="K91" s="8"/>
      <c r="L91" s="8"/>
    </row>
    <row r="92" spans="1:12" ht="15">
      <c r="A92" s="8"/>
      <c r="B92" s="8"/>
      <c r="C92" s="8"/>
      <c r="D92" s="8"/>
      <c r="E92" s="8"/>
      <c r="F92" s="8"/>
      <c r="G92" s="8"/>
      <c r="H92" s="8"/>
      <c r="I92" s="10"/>
      <c r="J92" s="8"/>
      <c r="K92" s="8"/>
      <c r="L92" s="8"/>
    </row>
    <row r="93" spans="1:12" ht="15">
      <c r="A93" s="8"/>
      <c r="B93" s="8"/>
      <c r="C93" s="8"/>
      <c r="D93" s="8"/>
      <c r="E93" s="8"/>
      <c r="F93" s="8"/>
      <c r="G93" s="8"/>
      <c r="H93" s="8"/>
      <c r="I93" s="10"/>
      <c r="J93" s="8"/>
      <c r="K93" s="8"/>
      <c r="L93" s="8"/>
    </row>
    <row r="94" spans="1:12" ht="15">
      <c r="A94" s="8"/>
      <c r="B94" s="8"/>
      <c r="C94" s="8"/>
      <c r="D94" s="8"/>
      <c r="E94" s="8"/>
      <c r="F94" s="8"/>
      <c r="G94" s="8"/>
      <c r="H94" s="8"/>
      <c r="I94" s="10"/>
      <c r="J94" s="8"/>
      <c r="K94" s="8"/>
      <c r="L94" s="8"/>
    </row>
    <row r="95" spans="1:12" ht="15">
      <c r="A95" s="8"/>
      <c r="B95" s="8"/>
      <c r="C95" s="8"/>
      <c r="D95" s="8"/>
      <c r="E95" s="8"/>
      <c r="F95" s="8"/>
      <c r="G95" s="8"/>
      <c r="H95" s="8"/>
      <c r="I95" s="10"/>
      <c r="J95" s="8"/>
      <c r="K95" s="8"/>
      <c r="L95" s="8"/>
    </row>
    <row r="96" spans="1:12" ht="15">
      <c r="A96" s="8"/>
      <c r="B96" s="8"/>
      <c r="C96" s="8"/>
      <c r="D96" s="8"/>
      <c r="E96" s="8"/>
      <c r="F96" s="8"/>
      <c r="G96" s="8"/>
      <c r="H96" s="8"/>
      <c r="I96" s="10"/>
      <c r="J96" s="8"/>
      <c r="K96" s="8"/>
      <c r="L96" s="8"/>
    </row>
    <row r="97" spans="1:12" ht="15">
      <c r="A97" s="8"/>
      <c r="B97" s="8"/>
      <c r="C97" s="8"/>
      <c r="D97" s="8"/>
      <c r="E97" s="8"/>
      <c r="F97" s="8"/>
      <c r="G97" s="8"/>
      <c r="H97" s="8"/>
      <c r="I97" s="10"/>
      <c r="J97" s="8"/>
      <c r="K97" s="8"/>
      <c r="L97" s="8"/>
    </row>
    <row r="98" spans="1:12" ht="15">
      <c r="A98" s="8"/>
      <c r="B98" s="8"/>
      <c r="C98" s="8"/>
      <c r="D98" s="8"/>
      <c r="E98" s="8"/>
      <c r="F98" s="8"/>
      <c r="G98" s="8"/>
      <c r="H98" s="8"/>
      <c r="I98" s="10"/>
      <c r="J98" s="8"/>
      <c r="K98" s="8"/>
      <c r="L98" s="8"/>
    </row>
    <row r="99" spans="1:12" ht="15">
      <c r="A99" s="8"/>
      <c r="B99" s="8"/>
      <c r="C99" s="8"/>
      <c r="D99" s="8"/>
      <c r="E99" s="8"/>
      <c r="F99" s="8"/>
      <c r="G99" s="8"/>
      <c r="H99" s="8"/>
      <c r="I99" s="10"/>
      <c r="J99" s="8"/>
      <c r="K99" s="8"/>
      <c r="L99" s="8"/>
    </row>
    <row r="100" spans="1:12" ht="15">
      <c r="A100" s="8"/>
      <c r="B100" s="8"/>
      <c r="C100" s="8"/>
      <c r="D100" s="8"/>
      <c r="E100" s="8"/>
      <c r="F100" s="8"/>
      <c r="G100" s="8"/>
      <c r="H100" s="8"/>
      <c r="I100" s="10"/>
      <c r="J100" s="8"/>
      <c r="K100" s="8"/>
      <c r="L100" s="8"/>
    </row>
    <row r="101" spans="1:12" ht="15">
      <c r="A101" s="8"/>
      <c r="B101" s="8"/>
      <c r="C101" s="8"/>
      <c r="D101" s="8"/>
      <c r="E101" s="8"/>
      <c r="F101" s="8"/>
      <c r="G101" s="8"/>
      <c r="H101" s="8"/>
      <c r="I101" s="10"/>
      <c r="J101" s="8"/>
      <c r="K101" s="8"/>
      <c r="L101" s="8"/>
    </row>
    <row r="102" spans="1:12" ht="15">
      <c r="A102" s="8"/>
      <c r="B102" s="8"/>
      <c r="C102" s="8"/>
      <c r="D102" s="8"/>
      <c r="E102" s="8"/>
      <c r="F102" s="8"/>
      <c r="G102" s="8"/>
      <c r="H102" s="8"/>
      <c r="I102" s="10"/>
      <c r="J102" s="8"/>
      <c r="K102" s="8"/>
      <c r="L102" s="8"/>
    </row>
    <row r="103" spans="1:12" ht="15">
      <c r="A103" s="8"/>
      <c r="B103" s="8"/>
      <c r="C103" s="8"/>
      <c r="D103" s="8"/>
      <c r="E103" s="8"/>
      <c r="F103" s="8"/>
      <c r="G103" s="8"/>
      <c r="H103" s="8"/>
      <c r="I103" s="10"/>
      <c r="J103" s="8"/>
      <c r="K103" s="8"/>
      <c r="L103" s="8"/>
    </row>
    <row r="104" spans="1:12" ht="15">
      <c r="A104" s="8"/>
      <c r="B104" s="8"/>
      <c r="C104" s="8"/>
      <c r="D104" s="8"/>
      <c r="E104" s="8"/>
      <c r="F104" s="8"/>
      <c r="G104" s="8"/>
      <c r="H104" s="8"/>
      <c r="I104" s="10"/>
      <c r="J104" s="8"/>
      <c r="K104" s="8"/>
      <c r="L104" s="8"/>
    </row>
    <row r="105" spans="1:12" ht="15">
      <c r="A105" s="8"/>
      <c r="B105" s="8"/>
      <c r="C105" s="8"/>
      <c r="D105" s="8"/>
      <c r="E105" s="8"/>
      <c r="F105" s="8"/>
      <c r="G105" s="8"/>
      <c r="H105" s="8"/>
      <c r="I105" s="10"/>
      <c r="J105" s="8"/>
      <c r="K105" s="8"/>
      <c r="L105" s="8"/>
    </row>
    <row r="106" spans="1:12" ht="15">
      <c r="A106" s="8"/>
      <c r="B106" s="8"/>
      <c r="C106" s="8"/>
      <c r="D106" s="8"/>
      <c r="E106" s="8"/>
      <c r="F106" s="8"/>
      <c r="G106" s="8"/>
      <c r="H106" s="8"/>
      <c r="I106" s="10"/>
      <c r="J106" s="8"/>
      <c r="K106" s="8"/>
      <c r="L106" s="8"/>
    </row>
    <row r="107" spans="1:12" ht="15">
      <c r="A107" s="8"/>
      <c r="B107" s="8"/>
      <c r="C107" s="8"/>
      <c r="D107" s="8"/>
      <c r="E107" s="8"/>
      <c r="F107" s="8"/>
      <c r="G107" s="8"/>
      <c r="H107" s="8"/>
      <c r="I107" s="10"/>
      <c r="J107" s="8"/>
      <c r="K107" s="8"/>
      <c r="L107" s="8"/>
    </row>
    <row r="108" spans="1:12" ht="15">
      <c r="A108" s="8"/>
      <c r="B108" s="8"/>
      <c r="C108" s="8"/>
      <c r="D108" s="8"/>
      <c r="E108" s="8"/>
      <c r="F108" s="8"/>
      <c r="G108" s="8"/>
      <c r="H108" s="8"/>
      <c r="I108" s="10"/>
      <c r="J108" s="8"/>
      <c r="K108" s="8"/>
      <c r="L108" s="8"/>
    </row>
    <row r="109" spans="1:12" ht="15">
      <c r="A109" s="8"/>
      <c r="B109" s="8"/>
      <c r="C109" s="8"/>
      <c r="D109" s="8"/>
      <c r="E109" s="8"/>
      <c r="F109" s="8"/>
      <c r="G109" s="8"/>
      <c r="H109" s="8"/>
      <c r="I109" s="10"/>
      <c r="J109" s="8"/>
      <c r="K109" s="8"/>
      <c r="L109" s="8"/>
    </row>
    <row r="110" spans="1:12" ht="15">
      <c r="A110" s="8"/>
      <c r="B110" s="8"/>
      <c r="C110" s="8"/>
      <c r="D110" s="8"/>
      <c r="E110" s="8"/>
      <c r="F110" s="8"/>
      <c r="G110" s="8"/>
      <c r="H110" s="8"/>
      <c r="I110" s="10"/>
      <c r="J110" s="8"/>
      <c r="K110" s="8"/>
      <c r="L110" s="8"/>
    </row>
    <row r="111" spans="1:12" ht="15">
      <c r="A111" s="8"/>
      <c r="B111" s="8"/>
      <c r="C111" s="8"/>
      <c r="D111" s="8"/>
      <c r="E111" s="8"/>
      <c r="F111" s="8"/>
      <c r="G111" s="8"/>
      <c r="H111" s="8"/>
      <c r="I111" s="10"/>
      <c r="J111" s="8"/>
      <c r="K111" s="8"/>
      <c r="L111" s="8"/>
    </row>
    <row r="112" spans="1:12" ht="15">
      <c r="A112" s="8"/>
      <c r="B112" s="8"/>
      <c r="C112" s="8"/>
      <c r="D112" s="8"/>
      <c r="E112" s="8"/>
      <c r="F112" s="8"/>
      <c r="G112" s="8"/>
      <c r="H112" s="8"/>
      <c r="I112" s="10"/>
      <c r="J112" s="8"/>
      <c r="K112" s="8"/>
      <c r="L112" s="8"/>
    </row>
    <row r="113" spans="1:12" ht="15">
      <c r="A113" s="8"/>
      <c r="B113" s="8"/>
      <c r="C113" s="8"/>
      <c r="D113" s="8"/>
      <c r="E113" s="8"/>
      <c r="F113" s="8"/>
      <c r="G113" s="8"/>
      <c r="H113" s="8"/>
      <c r="I113" s="10"/>
      <c r="J113" s="8"/>
      <c r="K113" s="8"/>
      <c r="L113" s="8"/>
    </row>
    <row r="114" spans="1:12" ht="15">
      <c r="A114" s="8"/>
      <c r="B114" s="8"/>
      <c r="C114" s="8"/>
      <c r="D114" s="8"/>
      <c r="E114" s="8"/>
      <c r="F114" s="8"/>
      <c r="G114" s="8"/>
      <c r="H114" s="8"/>
      <c r="I114" s="10"/>
      <c r="J114" s="8"/>
      <c r="K114" s="8"/>
      <c r="L114" s="8"/>
    </row>
    <row r="115" spans="1:12" ht="15">
      <c r="A115" s="8"/>
      <c r="B115" s="8"/>
      <c r="C115" s="8"/>
      <c r="D115" s="8"/>
      <c r="E115" s="8"/>
      <c r="F115" s="8"/>
      <c r="G115" s="8"/>
      <c r="H115" s="8"/>
      <c r="I115" s="10"/>
      <c r="J115" s="8"/>
      <c r="K115" s="8"/>
      <c r="L115" s="8"/>
    </row>
    <row r="116" spans="1:12" ht="15">
      <c r="A116" s="8"/>
      <c r="B116" s="8"/>
      <c r="C116" s="8"/>
      <c r="D116" s="8"/>
      <c r="E116" s="8"/>
      <c r="F116" s="8"/>
      <c r="G116" s="8"/>
      <c r="H116" s="8"/>
      <c r="I116" s="10"/>
      <c r="J116" s="8"/>
      <c r="K116" s="8"/>
      <c r="L116" s="8"/>
    </row>
    <row r="117" spans="1:12" ht="15">
      <c r="A117" s="8"/>
      <c r="B117" s="8"/>
      <c r="C117" s="8"/>
      <c r="D117" s="8"/>
      <c r="E117" s="8"/>
      <c r="F117" s="8"/>
      <c r="G117" s="8"/>
      <c r="H117" s="8"/>
      <c r="I117" s="10"/>
      <c r="J117" s="8"/>
      <c r="K117" s="8"/>
      <c r="L117" s="8"/>
    </row>
    <row r="118" spans="1:12" ht="15">
      <c r="A118" s="8"/>
      <c r="B118" s="8"/>
      <c r="C118" s="8"/>
      <c r="D118" s="8"/>
      <c r="E118" s="8"/>
      <c r="F118" s="8"/>
      <c r="G118" s="8"/>
      <c r="H118" s="8"/>
      <c r="I118" s="10"/>
      <c r="J118" s="8"/>
      <c r="K118" s="8"/>
      <c r="L118" s="8"/>
    </row>
    <row r="119" spans="1:12" ht="15">
      <c r="A119" s="8"/>
      <c r="B119" s="8"/>
      <c r="C119" s="8"/>
      <c r="D119" s="8"/>
      <c r="E119" s="8"/>
      <c r="F119" s="8"/>
      <c r="G119" s="8"/>
      <c r="H119" s="8"/>
      <c r="I119" s="10"/>
      <c r="J119" s="8"/>
      <c r="K119" s="8"/>
      <c r="L119" s="8"/>
    </row>
    <row r="120" spans="1:12" ht="15">
      <c r="A120" s="8"/>
      <c r="B120" s="8"/>
      <c r="C120" s="8"/>
      <c r="D120" s="8"/>
      <c r="E120" s="8"/>
      <c r="F120" s="8"/>
      <c r="G120" s="8"/>
      <c r="H120" s="8"/>
      <c r="I120" s="10"/>
      <c r="J120" s="8"/>
      <c r="K120" s="8"/>
      <c r="L120" s="8"/>
    </row>
    <row r="121" spans="1:12" ht="15">
      <c r="A121" s="8"/>
      <c r="B121" s="8"/>
      <c r="C121" s="8"/>
      <c r="D121" s="8"/>
      <c r="E121" s="8"/>
      <c r="F121" s="8"/>
      <c r="G121" s="8"/>
      <c r="H121" s="8"/>
      <c r="I121" s="10"/>
      <c r="J121" s="8"/>
      <c r="K121" s="8"/>
      <c r="L121" s="8"/>
    </row>
    <row r="122" spans="1:12" ht="15">
      <c r="A122" s="8"/>
      <c r="B122" s="8"/>
      <c r="C122" s="8"/>
      <c r="D122" s="8"/>
      <c r="E122" s="8"/>
      <c r="F122" s="8"/>
      <c r="G122" s="8"/>
      <c r="H122" s="8"/>
      <c r="I122" s="10"/>
      <c r="J122" s="8"/>
      <c r="K122" s="8"/>
      <c r="L122" s="8"/>
    </row>
    <row r="123" spans="1:12" ht="15">
      <c r="A123" s="8"/>
      <c r="B123" s="8"/>
      <c r="C123" s="8"/>
      <c r="D123" s="8"/>
      <c r="E123" s="8"/>
      <c r="F123" s="8"/>
      <c r="G123" s="8"/>
      <c r="H123" s="8"/>
      <c r="I123" s="10"/>
      <c r="J123" s="8"/>
      <c r="K123" s="8"/>
      <c r="L123" s="8"/>
    </row>
    <row r="124" spans="1:12" ht="15">
      <c r="A124" s="8"/>
      <c r="B124" s="8"/>
      <c r="C124" s="8"/>
      <c r="D124" s="8"/>
      <c r="E124" s="8"/>
      <c r="F124" s="8"/>
      <c r="G124" s="8"/>
      <c r="H124" s="8"/>
      <c r="I124" s="10"/>
      <c r="J124" s="8"/>
      <c r="K124" s="8"/>
      <c r="L124" s="8"/>
    </row>
    <row r="125" spans="1:12" ht="15">
      <c r="A125" s="8"/>
      <c r="B125" s="8"/>
      <c r="C125" s="8"/>
      <c r="D125" s="8"/>
      <c r="E125" s="8"/>
      <c r="F125" s="8"/>
      <c r="G125" s="8"/>
      <c r="H125" s="8"/>
      <c r="I125" s="10"/>
      <c r="J125" s="8"/>
      <c r="K125" s="8"/>
      <c r="L125" s="8"/>
    </row>
    <row r="126" spans="1:12" ht="15">
      <c r="A126" s="8"/>
      <c r="B126" s="8"/>
      <c r="C126" s="8"/>
      <c r="D126" s="8"/>
      <c r="E126" s="8"/>
      <c r="F126" s="8"/>
      <c r="G126" s="8"/>
      <c r="H126" s="8"/>
      <c r="I126" s="10"/>
      <c r="J126" s="8"/>
      <c r="K126" s="8"/>
      <c r="L126" s="8"/>
    </row>
    <row r="127" spans="1:12" ht="15">
      <c r="A127" s="8"/>
      <c r="B127" s="8"/>
      <c r="C127" s="8"/>
      <c r="D127" s="8"/>
      <c r="E127" s="8"/>
      <c r="F127" s="8"/>
      <c r="G127" s="8"/>
      <c r="H127" s="8"/>
      <c r="I127" s="10"/>
      <c r="J127" s="8"/>
      <c r="K127" s="8"/>
      <c r="L127" s="8"/>
    </row>
    <row r="128" spans="1:12" ht="15">
      <c r="A128" s="8"/>
      <c r="B128" s="8"/>
      <c r="C128" s="8"/>
      <c r="D128" s="8"/>
      <c r="E128" s="8"/>
      <c r="F128" s="8"/>
      <c r="G128" s="8"/>
      <c r="H128" s="8"/>
      <c r="I128" s="10"/>
      <c r="J128" s="8"/>
      <c r="K128" s="8"/>
      <c r="L128" s="8"/>
    </row>
    <row r="129" spans="1:12" ht="15">
      <c r="A129" s="8"/>
      <c r="B129" s="8"/>
      <c r="C129" s="8"/>
      <c r="D129" s="8"/>
      <c r="E129" s="8"/>
      <c r="F129" s="8"/>
      <c r="G129" s="8"/>
      <c r="H129" s="8"/>
      <c r="I129" s="10"/>
      <c r="J129" s="8"/>
      <c r="K129" s="8"/>
      <c r="L129" s="8"/>
    </row>
    <row r="130" spans="1:12" ht="15">
      <c r="A130" s="8"/>
      <c r="B130" s="8"/>
      <c r="C130" s="8"/>
      <c r="D130" s="8"/>
      <c r="E130" s="8"/>
      <c r="F130" s="8"/>
      <c r="G130" s="8"/>
      <c r="H130" s="8"/>
      <c r="I130" s="10"/>
      <c r="J130" s="8"/>
      <c r="K130" s="8"/>
      <c r="L130" s="8"/>
    </row>
    <row r="131" spans="1:12" ht="15">
      <c r="A131" s="8"/>
      <c r="B131" s="8"/>
      <c r="C131" s="8"/>
      <c r="D131" s="8"/>
      <c r="E131" s="8"/>
      <c r="F131" s="8"/>
      <c r="G131" s="8"/>
      <c r="H131" s="8"/>
      <c r="I131" s="10"/>
      <c r="J131" s="8"/>
      <c r="K131" s="8"/>
      <c r="L131" s="8"/>
    </row>
    <row r="132" spans="1:12" ht="15">
      <c r="A132" s="8"/>
      <c r="B132" s="8"/>
      <c r="C132" s="8"/>
      <c r="D132" s="8"/>
      <c r="E132" s="8"/>
      <c r="F132" s="8"/>
      <c r="G132" s="8"/>
      <c r="H132" s="8"/>
      <c r="I132" s="10"/>
      <c r="J132" s="8"/>
      <c r="K132" s="8"/>
      <c r="L132" s="8"/>
    </row>
    <row r="133" spans="1:12" ht="15">
      <c r="A133" s="8"/>
      <c r="B133" s="8"/>
      <c r="C133" s="8"/>
      <c r="D133" s="8"/>
      <c r="E133" s="8"/>
      <c r="F133" s="8"/>
      <c r="G133" s="8"/>
      <c r="H133" s="8"/>
      <c r="I133" s="10"/>
      <c r="J133" s="8"/>
      <c r="K133" s="8"/>
      <c r="L133" s="8"/>
    </row>
    <row r="134" spans="1:12" ht="15">
      <c r="A134" s="8"/>
      <c r="B134" s="8"/>
      <c r="C134" s="8"/>
      <c r="D134" s="8"/>
      <c r="E134" s="8"/>
      <c r="F134" s="8"/>
      <c r="G134" s="8"/>
      <c r="H134" s="8"/>
      <c r="I134" s="10"/>
      <c r="J134" s="8"/>
      <c r="K134" s="8"/>
      <c r="L134" s="8"/>
    </row>
    <row r="135" spans="1:12" ht="15">
      <c r="A135" s="8"/>
      <c r="B135" s="8"/>
      <c r="C135" s="8"/>
      <c r="D135" s="8"/>
      <c r="E135" s="8"/>
      <c r="F135" s="8"/>
      <c r="G135" s="8"/>
      <c r="H135" s="8"/>
      <c r="I135" s="10"/>
      <c r="J135" s="8"/>
      <c r="K135" s="8"/>
      <c r="L135" s="8"/>
    </row>
    <row r="136" spans="1:12" ht="15">
      <c r="A136" s="8"/>
      <c r="B136" s="8"/>
      <c r="C136" s="8"/>
      <c r="D136" s="8"/>
      <c r="E136" s="8"/>
      <c r="F136" s="8"/>
      <c r="G136" s="8"/>
      <c r="H136" s="8"/>
      <c r="I136" s="10"/>
      <c r="J136" s="8"/>
      <c r="K136" s="8"/>
      <c r="L136" s="8"/>
    </row>
    <row r="137" spans="1:12" ht="15">
      <c r="A137" s="8"/>
      <c r="B137" s="8"/>
      <c r="C137" s="8"/>
      <c r="D137" s="8"/>
      <c r="E137" s="8"/>
      <c r="F137" s="8"/>
      <c r="G137" s="8"/>
      <c r="H137" s="8"/>
      <c r="I137" s="10"/>
      <c r="J137" s="8"/>
      <c r="K137" s="8"/>
      <c r="L137" s="8"/>
    </row>
    <row r="138" spans="1:12" ht="15">
      <c r="A138" s="8"/>
      <c r="B138" s="8"/>
      <c r="C138" s="8"/>
      <c r="D138" s="8"/>
      <c r="E138" s="8"/>
      <c r="F138" s="8"/>
      <c r="G138" s="8"/>
      <c r="H138" s="8"/>
      <c r="I138" s="10"/>
      <c r="J138" s="8"/>
      <c r="K138" s="8"/>
      <c r="L138" s="8"/>
    </row>
    <row r="139" spans="1:12" ht="15">
      <c r="A139" s="8"/>
      <c r="B139" s="8"/>
      <c r="C139" s="8"/>
      <c r="D139" s="8"/>
      <c r="E139" s="8"/>
      <c r="F139" s="8"/>
      <c r="G139" s="8"/>
      <c r="H139" s="8"/>
      <c r="I139" s="10"/>
      <c r="J139" s="8"/>
      <c r="K139" s="8"/>
      <c r="L139" s="8"/>
    </row>
    <row r="140" spans="1:12" ht="15">
      <c r="A140" s="8"/>
      <c r="B140" s="8"/>
      <c r="C140" s="8"/>
      <c r="D140" s="8"/>
      <c r="E140" s="8"/>
      <c r="F140" s="8"/>
      <c r="G140" s="8"/>
      <c r="H140" s="8"/>
      <c r="I140" s="10"/>
      <c r="J140" s="8"/>
      <c r="K140" s="8"/>
      <c r="L140" s="8"/>
    </row>
    <row r="141" spans="1:12" ht="15">
      <c r="A141" s="8"/>
      <c r="B141" s="8"/>
      <c r="C141" s="8"/>
      <c r="D141" s="8"/>
      <c r="E141" s="8"/>
      <c r="F141" s="8"/>
      <c r="G141" s="8"/>
      <c r="H141" s="8"/>
      <c r="I141" s="10"/>
      <c r="J141" s="8"/>
      <c r="K141" s="8"/>
      <c r="L141" s="8"/>
    </row>
    <row r="142" spans="1:12" ht="15">
      <c r="A142" s="8"/>
      <c r="B142" s="8"/>
      <c r="C142" s="8"/>
      <c r="D142" s="8"/>
      <c r="E142" s="8"/>
      <c r="F142" s="8"/>
      <c r="G142" s="8"/>
      <c r="H142" s="8"/>
      <c r="I142" s="10"/>
      <c r="J142" s="8"/>
      <c r="K142" s="8"/>
      <c r="L142" s="8"/>
    </row>
    <row r="143" spans="1:12" ht="15">
      <c r="A143" s="8"/>
      <c r="B143" s="8"/>
      <c r="C143" s="8"/>
      <c r="D143" s="8"/>
      <c r="E143" s="8"/>
      <c r="F143" s="8"/>
      <c r="G143" s="8"/>
      <c r="H143" s="8"/>
      <c r="I143" s="10"/>
      <c r="J143" s="8"/>
      <c r="K143" s="8"/>
      <c r="L143" s="8"/>
    </row>
    <row r="144" spans="1:12" ht="15">
      <c r="A144" s="8"/>
      <c r="B144" s="8"/>
      <c r="C144" s="8"/>
      <c r="D144" s="8"/>
      <c r="E144" s="8"/>
      <c r="F144" s="8"/>
      <c r="G144" s="8"/>
      <c r="H144" s="8"/>
      <c r="I144" s="10"/>
      <c r="J144" s="8"/>
      <c r="K144" s="8"/>
      <c r="L144" s="8"/>
    </row>
    <row r="145" spans="1:12" ht="15">
      <c r="A145" s="8"/>
      <c r="B145" s="8"/>
      <c r="C145" s="8"/>
      <c r="D145" s="8"/>
      <c r="E145" s="8"/>
      <c r="F145" s="8"/>
      <c r="G145" s="8"/>
      <c r="H145" s="8"/>
      <c r="I145" s="10"/>
      <c r="J145" s="8"/>
      <c r="K145" s="8"/>
      <c r="L145" s="8"/>
    </row>
    <row r="146" spans="1:12" ht="15">
      <c r="A146" s="8"/>
      <c r="B146" s="8"/>
      <c r="C146" s="8"/>
      <c r="D146" s="8"/>
      <c r="E146" s="8"/>
      <c r="F146" s="8"/>
      <c r="G146" s="8"/>
      <c r="H146" s="8"/>
      <c r="I146" s="10"/>
      <c r="J146" s="8"/>
      <c r="K146" s="8"/>
      <c r="L146" s="8"/>
    </row>
    <row r="147" spans="1:12" ht="15">
      <c r="A147" s="8"/>
      <c r="B147" s="8"/>
      <c r="C147" s="8"/>
      <c r="D147" s="8"/>
      <c r="E147" s="8"/>
      <c r="F147" s="8"/>
      <c r="G147" s="8"/>
      <c r="H147" s="8"/>
      <c r="I147" s="10"/>
      <c r="J147" s="8"/>
      <c r="K147" s="8"/>
      <c r="L147" s="8"/>
    </row>
    <row r="148" spans="1:12" ht="15">
      <c r="A148" s="8"/>
      <c r="B148" s="8"/>
      <c r="C148" s="8"/>
      <c r="D148" s="8"/>
      <c r="E148" s="8"/>
      <c r="F148" s="8"/>
      <c r="G148" s="8"/>
      <c r="H148" s="8"/>
      <c r="I148" s="10"/>
      <c r="J148" s="8"/>
      <c r="K148" s="8"/>
      <c r="L148" s="8"/>
    </row>
    <row r="149" spans="1:12" ht="15">
      <c r="A149" s="8"/>
      <c r="B149" s="8"/>
      <c r="C149" s="8"/>
      <c r="D149" s="8"/>
      <c r="E149" s="8"/>
      <c r="F149" s="8"/>
      <c r="G149" s="8"/>
      <c r="H149" s="8"/>
      <c r="I149" s="10"/>
      <c r="J149" s="8"/>
      <c r="K149" s="8"/>
      <c r="L149" s="8"/>
    </row>
    <row r="150" spans="1:12" ht="15">
      <c r="A150" s="8"/>
      <c r="B150" s="8"/>
      <c r="C150" s="8"/>
      <c r="D150" s="8"/>
      <c r="E150" s="8"/>
      <c r="F150" s="8"/>
      <c r="G150" s="8"/>
      <c r="H150" s="8"/>
      <c r="I150" s="10"/>
      <c r="J150" s="8"/>
      <c r="K150" s="8"/>
      <c r="L150" s="8"/>
    </row>
    <row r="151" spans="1:12" ht="15">
      <c r="A151" s="8"/>
      <c r="B151" s="8"/>
      <c r="C151" s="8"/>
      <c r="D151" s="8"/>
      <c r="E151" s="8"/>
      <c r="F151" s="8"/>
      <c r="G151" s="8"/>
      <c r="H151" s="8"/>
      <c r="I151" s="10"/>
      <c r="J151" s="8"/>
      <c r="K151" s="8"/>
      <c r="L151" s="8"/>
    </row>
    <row r="152" spans="1:12" ht="15">
      <c r="A152" s="8"/>
      <c r="B152" s="8"/>
      <c r="C152" s="8"/>
      <c r="D152" s="8"/>
      <c r="E152" s="8"/>
      <c r="F152" s="8"/>
      <c r="G152" s="8"/>
      <c r="H152" s="8"/>
      <c r="I152" s="10"/>
      <c r="J152" s="8"/>
      <c r="K152" s="8"/>
      <c r="L152" s="8"/>
    </row>
    <row r="153" spans="1:12" ht="15">
      <c r="A153" s="8"/>
      <c r="B153" s="8"/>
      <c r="C153" s="8"/>
      <c r="D153" s="8"/>
      <c r="E153" s="8"/>
      <c r="F153" s="8"/>
      <c r="G153" s="8"/>
      <c r="H153" s="8"/>
      <c r="I153" s="10"/>
      <c r="J153" s="8"/>
      <c r="K153" s="8"/>
      <c r="L153" s="8"/>
    </row>
    <row r="154" spans="1:12" ht="15">
      <c r="A154" s="8"/>
      <c r="B154" s="8"/>
      <c r="C154" s="8"/>
      <c r="D154" s="8"/>
      <c r="E154" s="8"/>
      <c r="F154" s="8"/>
      <c r="G154" s="8"/>
      <c r="H154" s="8"/>
      <c r="I154" s="10"/>
      <c r="J154" s="8"/>
      <c r="K154" s="8"/>
      <c r="L154" s="8"/>
    </row>
    <row r="155" spans="1:12" ht="15">
      <c r="A155" s="8"/>
      <c r="B155" s="8"/>
      <c r="C155" s="8"/>
      <c r="D155" s="8"/>
      <c r="E155" s="8"/>
      <c r="F155" s="8"/>
      <c r="G155" s="8"/>
      <c r="H155" s="8"/>
      <c r="I155" s="10"/>
      <c r="J155" s="8"/>
      <c r="K155" s="8"/>
      <c r="L155" s="8"/>
    </row>
    <row r="156" spans="1:12" ht="15">
      <c r="A156" s="8"/>
      <c r="B156" s="8"/>
      <c r="C156" s="8"/>
      <c r="D156" s="8"/>
      <c r="E156" s="8"/>
      <c r="F156" s="8"/>
      <c r="G156" s="8"/>
      <c r="H156" s="8"/>
      <c r="I156" s="10"/>
      <c r="J156" s="8"/>
      <c r="K156" s="8"/>
      <c r="L156" s="8"/>
    </row>
    <row r="157" spans="1:12" ht="15">
      <c r="A157" s="8"/>
      <c r="B157" s="8"/>
      <c r="C157" s="8"/>
      <c r="D157" s="8"/>
      <c r="E157" s="8"/>
      <c r="F157" s="8"/>
      <c r="G157" s="8"/>
      <c r="H157" s="8"/>
      <c r="I157" s="10"/>
      <c r="J157" s="8"/>
      <c r="K157" s="8"/>
      <c r="L157" s="8"/>
    </row>
    <row r="158" spans="1:12" ht="15">
      <c r="A158" s="8"/>
      <c r="B158" s="8"/>
      <c r="C158" s="8"/>
      <c r="D158" s="8"/>
      <c r="E158" s="8"/>
      <c r="F158" s="8"/>
      <c r="G158" s="8"/>
      <c r="H158" s="8"/>
      <c r="I158" s="10"/>
      <c r="J158" s="8"/>
      <c r="K158" s="8"/>
      <c r="L158" s="8"/>
    </row>
    <row r="159" spans="1:12" ht="15">
      <c r="A159" s="8"/>
      <c r="B159" s="8"/>
      <c r="C159" s="8"/>
      <c r="D159" s="8"/>
      <c r="E159" s="8"/>
      <c r="F159" s="8"/>
      <c r="G159" s="8"/>
      <c r="H159" s="8"/>
      <c r="I159" s="10"/>
      <c r="J159" s="8"/>
      <c r="K159" s="8"/>
      <c r="L159" s="8"/>
    </row>
    <row r="160" spans="1:12" ht="15">
      <c r="A160" s="8"/>
      <c r="B160" s="8"/>
      <c r="C160" s="8"/>
      <c r="D160" s="8"/>
      <c r="E160" s="8"/>
      <c r="F160" s="8"/>
      <c r="G160" s="8"/>
      <c r="H160" s="8"/>
      <c r="I160" s="10"/>
      <c r="J160" s="8"/>
      <c r="K160" s="8"/>
      <c r="L160" s="8"/>
    </row>
    <row r="161" spans="1:12" ht="15">
      <c r="A161" s="8"/>
      <c r="B161" s="8"/>
      <c r="C161" s="8"/>
      <c r="D161" s="8"/>
      <c r="E161" s="8"/>
      <c r="F161" s="8"/>
      <c r="G161" s="8"/>
      <c r="H161" s="8"/>
      <c r="I161" s="10"/>
      <c r="J161" s="8"/>
      <c r="K161" s="8"/>
      <c r="L161" s="8"/>
    </row>
    <row r="162" spans="1:12" ht="15">
      <c r="A162" s="8"/>
      <c r="B162" s="8"/>
      <c r="C162" s="8"/>
      <c r="D162" s="8"/>
      <c r="E162" s="8"/>
      <c r="F162" s="8"/>
      <c r="G162" s="8"/>
      <c r="H162" s="8"/>
      <c r="I162" s="10"/>
      <c r="J162" s="8"/>
      <c r="K162" s="8"/>
      <c r="L162" s="8"/>
    </row>
    <row r="163" spans="1:12" ht="15">
      <c r="A163" s="8"/>
      <c r="B163" s="8"/>
      <c r="C163" s="8"/>
      <c r="D163" s="8"/>
      <c r="E163" s="8"/>
      <c r="F163" s="8"/>
      <c r="G163" s="8"/>
      <c r="H163" s="8"/>
      <c r="I163" s="10"/>
      <c r="J163" s="8"/>
      <c r="K163" s="8"/>
      <c r="L163" s="8"/>
    </row>
  </sheetData>
  <printOptions/>
  <pageMargins left="0.75" right="0.55" top="0.35" bottom="0.21" header="0.5" footer="0.21"/>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2003-07-30T10:00:05Z</cp:lastPrinted>
  <dcterms:created xsi:type="dcterms:W3CDTF">2000-01-20T08:10:28Z</dcterms:created>
  <dcterms:modified xsi:type="dcterms:W3CDTF">2003-07-30T10:49:53Z</dcterms:modified>
  <cp:category/>
  <cp:version/>
  <cp:contentType/>
  <cp:contentStatus/>
</cp:coreProperties>
</file>